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E ACT\PROJETS\2024\24032 - VALRIM - 17 logements en accession TAIN - ATELIER DES VERGERS\3-PRO - DCE\3-DPGF\"/>
    </mc:Choice>
  </mc:AlternateContent>
  <xr:revisionPtr revIDLastSave="0" documentId="13_ncr:1_{BBC38937-621D-4417-898D-3111EFF3A609}" xr6:coauthVersionLast="47" xr6:coauthVersionMax="47" xr10:uidLastSave="{00000000-0000-0000-0000-000000000000}"/>
  <bookViews>
    <workbookView xWindow="-108" yWindow="-108" windowWidth="23256" windowHeight="12456" tabRatio="845" activeTab="4" xr2:uid="{B517DD66-EF5E-4613-A626-E602433A1BA3}"/>
  </bookViews>
  <sheets>
    <sheet name="PAGE DE GARDE" sheetId="32" r:id="rId1"/>
    <sheet name="Généralités" sheetId="36" r:id="rId2"/>
    <sheet name="Collectif" sheetId="39" r:id="rId3"/>
    <sheet name="Récapitulatif" sheetId="37" r:id="rId4"/>
    <sheet name="Options" sheetId="38" r:id="rId5"/>
  </sheets>
  <definedNames>
    <definedName name="_Toc104637495" localSheetId="2">Collectif!#REF!</definedName>
    <definedName name="_Toc104637495" localSheetId="1">Généralités!#REF!</definedName>
    <definedName name="_Toc104637495" localSheetId="4">Options!#REF!</definedName>
    <definedName name="_Toc104637495" localSheetId="3">Récapitulatif!#REF!</definedName>
    <definedName name="_Toc104637504" localSheetId="2">Collectif!#REF!</definedName>
    <definedName name="_Toc104637504" localSheetId="1">Généralités!#REF!</definedName>
    <definedName name="_Toc104637504" localSheetId="4">Options!#REF!</definedName>
    <definedName name="_Toc104637504" localSheetId="3">Récapitulatif!#REF!</definedName>
    <definedName name="_Toc200344161" localSheetId="2">Collectif!#REF!</definedName>
    <definedName name="_Toc200344161" localSheetId="1">Généralités!#REF!</definedName>
    <definedName name="_Toc200344161" localSheetId="4">Options!#REF!</definedName>
    <definedName name="_Toc200344161" localSheetId="3">Récapitulatif!#REF!</definedName>
    <definedName name="_Toc313379845" localSheetId="2">Collectif!#REF!</definedName>
    <definedName name="_Toc313379845" localSheetId="1">Généralités!#REF!</definedName>
    <definedName name="_Toc313379845" localSheetId="4">Options!#REF!</definedName>
    <definedName name="_Toc313379845" localSheetId="3">Récapitulatif!#REF!</definedName>
    <definedName name="_Toc313379851" localSheetId="2">Collectif!#REF!</definedName>
    <definedName name="_Toc313379851" localSheetId="1">Généralités!#REF!</definedName>
    <definedName name="_Toc313379851" localSheetId="4">Options!#REF!</definedName>
    <definedName name="_Toc313379851" localSheetId="3">Récapitulatif!#REF!</definedName>
    <definedName name="_Toc313379852" localSheetId="2">Collectif!#REF!</definedName>
    <definedName name="_Toc313379852" localSheetId="1">Généralités!#REF!</definedName>
    <definedName name="_Toc313379852" localSheetId="4">Options!#REF!</definedName>
    <definedName name="_Toc313379852" localSheetId="3">Récapitulatif!#REF!</definedName>
    <definedName name="_Toc313379853" localSheetId="2">Collectif!#REF!</definedName>
    <definedName name="_Toc313379853" localSheetId="1">Généralités!#REF!</definedName>
    <definedName name="_Toc313379853" localSheetId="4">Options!#REF!</definedName>
    <definedName name="_Toc313379853" localSheetId="3">Récapitulatif!#REF!</definedName>
    <definedName name="_Toc371395795" localSheetId="2">Collectif!#REF!</definedName>
    <definedName name="_Toc371395795" localSheetId="1">Généralités!#REF!</definedName>
    <definedName name="_Toc371395795" localSheetId="4">Options!#REF!</definedName>
    <definedName name="_Toc371395795" localSheetId="3">Récapitulatif!#REF!</definedName>
    <definedName name="_Toc371395817" localSheetId="2">Collectif!#REF!</definedName>
    <definedName name="_Toc371395817" localSheetId="1">Généralités!#REF!</definedName>
    <definedName name="_Toc371395817" localSheetId="4">Options!#REF!</definedName>
    <definedName name="_Toc371395817" localSheetId="3">Récapitulatif!#REF!</definedName>
    <definedName name="_Toc415281497" localSheetId="2">Collectif!#REF!</definedName>
    <definedName name="_Toc415281497" localSheetId="1">Généralités!#REF!</definedName>
    <definedName name="_Toc415281497" localSheetId="4">Options!#REF!</definedName>
    <definedName name="_Toc415281497" localSheetId="3">Récapitulatif!#REF!</definedName>
    <definedName name="_Toc430405803" localSheetId="2">Collectif!#REF!</definedName>
    <definedName name="_Toc430405803" localSheetId="1">Généralités!#REF!</definedName>
    <definedName name="_Toc430405803" localSheetId="4">Options!#REF!</definedName>
    <definedName name="_Toc430405803" localSheetId="3">Récapitulatif!#REF!</definedName>
    <definedName name="_Toc430405805" localSheetId="2">Collectif!#REF!</definedName>
    <definedName name="_Toc430405805" localSheetId="1">Généralités!#REF!</definedName>
    <definedName name="_Toc430405805" localSheetId="4">Options!#REF!</definedName>
    <definedName name="_Toc430405805" localSheetId="3">Récapitulatif!#REF!</definedName>
    <definedName name="_Toc437157474" localSheetId="2">Collectif!#REF!</definedName>
    <definedName name="_Toc437157474" localSheetId="1">Généralités!#REF!</definedName>
    <definedName name="_Toc437157474" localSheetId="4">Options!#REF!</definedName>
    <definedName name="_Toc437157474" localSheetId="3">Récapitulatif!#REF!</definedName>
    <definedName name="_xlnm.Print_Titles" localSheetId="2">Collectif!$1:$6</definedName>
    <definedName name="_xlnm.Print_Titles" localSheetId="1">Généralités!$1:$7</definedName>
    <definedName name="_xlnm.Print_Titles" localSheetId="4">Options!$1:$8</definedName>
    <definedName name="_xlnm.Print_Titles" localSheetId="3">Récapitulatif!$1:$7</definedName>
    <definedName name="_xlnm.Print_Area" localSheetId="2">Collectif!$A$1:$F$174</definedName>
    <definedName name="_xlnm.Print_Area" localSheetId="1">Généralités!$A$1:$F$22</definedName>
    <definedName name="_xlnm.Print_Area" localSheetId="4">Options!$A$1:$F$71</definedName>
    <definedName name="_xlnm.Print_Area" localSheetId="3">Récapitulatif!$A$1:$F$21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39" l="1"/>
  <c r="F34" i="39"/>
  <c r="B33" i="38" l="1"/>
  <c r="F15" i="38"/>
  <c r="C31" i="38"/>
  <c r="C29" i="38"/>
  <c r="F67" i="38"/>
  <c r="F64" i="38"/>
  <c r="B62" i="38"/>
  <c r="F60" i="38"/>
  <c r="F58" i="38"/>
  <c r="F56" i="38"/>
  <c r="B54" i="38"/>
  <c r="I52" i="38"/>
  <c r="J52" i="38" s="1"/>
  <c r="F51" i="38"/>
  <c r="F50" i="38"/>
  <c r="F49" i="38"/>
  <c r="F48" i="38"/>
  <c r="F47" i="38"/>
  <c r="F44" i="38"/>
  <c r="F43" i="38"/>
  <c r="B41" i="38"/>
  <c r="F39" i="38"/>
  <c r="F37" i="38"/>
  <c r="F36" i="38"/>
  <c r="F35" i="38"/>
  <c r="F16" i="38"/>
  <c r="F20" i="38"/>
  <c r="F13" i="38"/>
  <c r="F42" i="39"/>
  <c r="C141" i="39"/>
  <c r="F141" i="39"/>
  <c r="C140" i="39"/>
  <c r="F140" i="39" s="1"/>
  <c r="C104" i="39"/>
  <c r="F104" i="39"/>
  <c r="C105" i="39"/>
  <c r="F105" i="39" s="1"/>
  <c r="C114" i="39"/>
  <c r="F114" i="39"/>
  <c r="F103" i="39"/>
  <c r="C83" i="39"/>
  <c r="F83" i="39" s="1"/>
  <c r="C25" i="39"/>
  <c r="F25" i="39" s="1"/>
  <c r="F111" i="39"/>
  <c r="F110" i="39"/>
  <c r="F109" i="39"/>
  <c r="F53" i="39"/>
  <c r="B11" i="37"/>
  <c r="B174" i="39"/>
  <c r="B170" i="39"/>
  <c r="B167" i="39"/>
  <c r="A167" i="39"/>
  <c r="B166" i="39"/>
  <c r="A166" i="39"/>
  <c r="B165" i="39"/>
  <c r="A165" i="39"/>
  <c r="B164" i="39"/>
  <c r="A164" i="39"/>
  <c r="B163" i="39"/>
  <c r="A163" i="39"/>
  <c r="B162" i="39"/>
  <c r="A162" i="39"/>
  <c r="B160" i="39"/>
  <c r="F158" i="39"/>
  <c r="B158" i="39"/>
  <c r="A158" i="39"/>
  <c r="B157" i="39"/>
  <c r="A157" i="39"/>
  <c r="B156" i="39"/>
  <c r="A156" i="39"/>
  <c r="F155" i="39"/>
  <c r="B155" i="39"/>
  <c r="A155" i="39"/>
  <c r="B154" i="39"/>
  <c r="A154" i="39"/>
  <c r="B153" i="39"/>
  <c r="A153" i="39"/>
  <c r="F152" i="39"/>
  <c r="B152" i="39"/>
  <c r="A152" i="39"/>
  <c r="B150" i="39"/>
  <c r="B145" i="39"/>
  <c r="F142" i="39"/>
  <c r="F139" i="39"/>
  <c r="C138" i="39"/>
  <c r="C143" i="39"/>
  <c r="F143" i="39" s="1"/>
  <c r="F137" i="39"/>
  <c r="F136" i="39"/>
  <c r="B134" i="39"/>
  <c r="F132" i="39"/>
  <c r="F131" i="39"/>
  <c r="F130" i="39"/>
  <c r="F129" i="39"/>
  <c r="F128" i="39"/>
  <c r="F127" i="39"/>
  <c r="F126" i="39"/>
  <c r="F125" i="39"/>
  <c r="B123" i="39"/>
  <c r="F121" i="39"/>
  <c r="F119" i="39"/>
  <c r="F118" i="39"/>
  <c r="F116" i="39"/>
  <c r="F115" i="39"/>
  <c r="F112" i="39"/>
  <c r="F107" i="39"/>
  <c r="F106" i="39"/>
  <c r="F102" i="39"/>
  <c r="F101" i="39"/>
  <c r="F100" i="39"/>
  <c r="B98" i="39"/>
  <c r="F96" i="39"/>
  <c r="F95" i="39"/>
  <c r="F94" i="39"/>
  <c r="F93" i="39"/>
  <c r="F92" i="39"/>
  <c r="F91" i="39"/>
  <c r="F90" i="39"/>
  <c r="F89" i="39"/>
  <c r="F88" i="39"/>
  <c r="F87" i="39"/>
  <c r="B85" i="39"/>
  <c r="F82" i="39"/>
  <c r="F81" i="39"/>
  <c r="F80" i="39"/>
  <c r="B78" i="39"/>
  <c r="F76" i="39"/>
  <c r="F72" i="39"/>
  <c r="F70" i="39"/>
  <c r="F67" i="39"/>
  <c r="B65" i="39"/>
  <c r="F63" i="39"/>
  <c r="F61" i="39"/>
  <c r="F59" i="39"/>
  <c r="F65" i="39" s="1"/>
  <c r="F157" i="39" s="1"/>
  <c r="B57" i="39"/>
  <c r="F55" i="39"/>
  <c r="F54" i="39"/>
  <c r="F52" i="39"/>
  <c r="F51" i="39"/>
  <c r="F50" i="39"/>
  <c r="F47" i="39"/>
  <c r="F46" i="39"/>
  <c r="B44" i="39"/>
  <c r="F40" i="39"/>
  <c r="F39" i="39"/>
  <c r="F38" i="39"/>
  <c r="B36" i="39"/>
  <c r="F29" i="39"/>
  <c r="F26" i="39"/>
  <c r="F23" i="39"/>
  <c r="F20" i="39"/>
  <c r="F18" i="39"/>
  <c r="F17" i="39"/>
  <c r="F15" i="39"/>
  <c r="F13" i="39"/>
  <c r="F12" i="39"/>
  <c r="F9" i="39"/>
  <c r="F8" i="39"/>
  <c r="B71" i="38"/>
  <c r="G79" i="38"/>
  <c r="G93" i="38"/>
  <c r="B9" i="37"/>
  <c r="B21" i="37"/>
  <c r="B17" i="37"/>
  <c r="B20" i="36"/>
  <c r="F18" i="36"/>
  <c r="F16" i="36"/>
  <c r="F14" i="36"/>
  <c r="F12" i="36"/>
  <c r="F10" i="36"/>
  <c r="F20" i="36"/>
  <c r="F9" i="37" s="1"/>
  <c r="F29" i="38"/>
  <c r="F31" i="38"/>
  <c r="F78" i="39"/>
  <c r="F162" i="39"/>
  <c r="C28" i="39"/>
  <c r="F28" i="39" s="1"/>
  <c r="C34" i="39"/>
  <c r="F138" i="39"/>
  <c r="F57" i="39" l="1"/>
  <c r="F156" i="39" s="1"/>
  <c r="F123" i="39"/>
  <c r="F165" i="39" s="1"/>
  <c r="F134" i="39"/>
  <c r="F166" i="39" s="1"/>
  <c r="F85" i="39"/>
  <c r="F163" i="39" s="1"/>
  <c r="F98" i="39"/>
  <c r="F164" i="39" s="1"/>
  <c r="F145" i="39"/>
  <c r="F167" i="39" s="1"/>
  <c r="F44" i="39"/>
  <c r="F154" i="39" s="1"/>
  <c r="F54" i="38"/>
  <c r="F62" i="38"/>
  <c r="F41" i="38"/>
  <c r="F33" i="38"/>
  <c r="C32" i="39"/>
  <c r="F32" i="39" l="1"/>
  <c r="F36" i="39" s="1"/>
  <c r="F153" i="39" s="1"/>
  <c r="F69" i="38" l="1"/>
  <c r="F71" i="38" s="1"/>
  <c r="F170" i="39"/>
  <c r="F177" i="39" s="1"/>
  <c r="F172" i="39" l="1"/>
  <c r="F174" i="39" s="1"/>
  <c r="F11" i="37"/>
  <c r="F17" i="37" l="1"/>
  <c r="F19" i="37" l="1"/>
  <c r="F21" i="37" s="1"/>
</calcChain>
</file>

<file path=xl/sharedStrings.xml><?xml version="1.0" encoding="utf-8"?>
<sst xmlns="http://schemas.openxmlformats.org/spreadsheetml/2006/main" count="266" uniqueCount="137">
  <si>
    <t>DESIGNATION DES TRAVAUX</t>
  </si>
  <si>
    <t>U</t>
  </si>
  <si>
    <t>ens</t>
  </si>
  <si>
    <t>ml</t>
  </si>
  <si>
    <t>En € HT</t>
  </si>
  <si>
    <t>- diamètre 160</t>
  </si>
  <si>
    <t>PRIX UNITAIRE</t>
  </si>
  <si>
    <t>MONTANT</t>
  </si>
  <si>
    <t>QTE</t>
  </si>
  <si>
    <t xml:space="preserve">RECAPITULATIF </t>
  </si>
  <si>
    <t>Dossier de présentation des matériels conforme au CCTP</t>
  </si>
  <si>
    <t>Dossier des ouvrages exécutés conforme au CCTP comprenant plans de récolement, notices d'utilisation et d'entretien du matériel installé</t>
  </si>
  <si>
    <t>Pour mémoire</t>
  </si>
  <si>
    <t>GENERALITES TECHNIQUES</t>
  </si>
  <si>
    <t>Plans de réservation</t>
  </si>
  <si>
    <t>Formation des utilisateurs</t>
  </si>
  <si>
    <t>ETIQUETAGE</t>
  </si>
  <si>
    <t>DESCRIPTION DES INSTALLATIONS DE VMC HYGROREGLABLE</t>
  </si>
  <si>
    <t>GENERALITES</t>
  </si>
  <si>
    <t>Fourniture et mise en oeuvre de bouches d'extraction hygroréglables y compris accessoires conformes au CCTP :</t>
  </si>
  <si>
    <t>BOUCHES D'EXTRACTION</t>
  </si>
  <si>
    <t>Bouche d'extraction cuisine:</t>
  </si>
  <si>
    <t>- diamètre 125</t>
  </si>
  <si>
    <t>Piquage diamètre 125</t>
  </si>
  <si>
    <t>Bouchons de visite pied de colonne</t>
  </si>
  <si>
    <t>VENTILATEUR D'EXTRACTION</t>
  </si>
  <si>
    <t>RESEAU DE GAINE</t>
  </si>
  <si>
    <t>Fourniture et mise en œuvre de ventilateur d'extraction hygroréglable y compris accessoires conforme au CCTP  :</t>
  </si>
  <si>
    <t xml:space="preserve">- manchettes souples à l'aspiration type MO </t>
  </si>
  <si>
    <t xml:space="preserve">- manchettes souples au refoulement type MO </t>
  </si>
  <si>
    <t>RACCORDEMENTS ELECTRIQUES</t>
  </si>
  <si>
    <t>- diamètre 250</t>
  </si>
  <si>
    <t>- diamètre 200</t>
  </si>
  <si>
    <t>1.1</t>
  </si>
  <si>
    <t>1.2</t>
  </si>
  <si>
    <t>- Bouche cuisine T2 à commande électrique</t>
  </si>
  <si>
    <t>- Bouche cuisine T3 à commande électrique</t>
  </si>
  <si>
    <t>Fourniture et pose d'un système de défaut (pressostat) monté sur le groupe</t>
  </si>
  <si>
    <t xml:space="preserve">TVA 20 % </t>
  </si>
  <si>
    <t>- Bouche d'extraction SDB</t>
  </si>
  <si>
    <t>Fourniture de l'interrupteur deux allures + raccordements électriques des bouches cuisine depuis attentes laissées à proximité de l'appareil par le lot ELECTRICITE</t>
  </si>
  <si>
    <t>raccordements électriques des bouches SDB + WC et WC  depuis attentes laissées à proximité de l'appareil par le lot ELECTRICITE</t>
  </si>
  <si>
    <t>- diamètre 315</t>
  </si>
  <si>
    <t>MAITRE D'OUVRAGE</t>
  </si>
  <si>
    <t xml:space="preserve">24 rue Balzac  </t>
  </si>
  <si>
    <t>26000 VALENCE</t>
  </si>
  <si>
    <t>Date</t>
  </si>
  <si>
    <t>BUREAU D'ETUDES FLUIDES</t>
  </si>
  <si>
    <t>BE ACT</t>
  </si>
  <si>
    <t>Phase</t>
  </si>
  <si>
    <t>DCE</t>
  </si>
  <si>
    <t>4, rue Paul Henri SPAAK</t>
  </si>
  <si>
    <t>Généralités</t>
  </si>
  <si>
    <t>1.2.1</t>
  </si>
  <si>
    <t>1.2.2</t>
  </si>
  <si>
    <t>Unités intérieures</t>
  </si>
  <si>
    <t>1.2.3</t>
  </si>
  <si>
    <t>Récapitulatif</t>
  </si>
  <si>
    <t>L'Immobilière de la vallée du Rhône</t>
  </si>
  <si>
    <r>
      <t xml:space="preserve">Essais de fonctionnement suivant </t>
    </r>
    <r>
      <rPr>
        <sz val="10"/>
        <color indexed="30"/>
        <rFont val="Calibri"/>
        <family val="2"/>
      </rPr>
      <t>CCTP</t>
    </r>
    <r>
      <rPr>
        <sz val="10"/>
        <rFont val="Calibri"/>
        <family val="2"/>
      </rPr>
      <t xml:space="preserve"> et modèles fiches AQC</t>
    </r>
  </si>
  <si>
    <t>PRESTATIONS SUPPLEMENTAIRES OU ALTERNATIVES EVENTUELLES</t>
  </si>
  <si>
    <t>- Bouche d'extraction cellier</t>
  </si>
  <si>
    <t xml:space="preserve">CONSTRUCTION DE 46 LOGEMENTS COLLECTIFS 
EN ACCESSION - BATIMENTS A ET B                       </t>
  </si>
  <si>
    <t>"LES TERRASSES DE SAINT JOSEPH"
07300 TOURNON</t>
  </si>
  <si>
    <t>Dossier</t>
  </si>
  <si>
    <t xml:space="preserve"> </t>
  </si>
  <si>
    <t>INSTALLATIONS DE CHAUFFAGE/CLIMATISATION PAR PAC AIR/AIR</t>
  </si>
  <si>
    <t>PRINCIPES DE FONCTIONNEMENT</t>
  </si>
  <si>
    <t>Groupe de production</t>
  </si>
  <si>
    <r>
      <t>Fourniture et mise en œuvre d'un groupe de production multi splits inverter à détente directe au R32 marque</t>
    </r>
    <r>
      <rPr>
        <b/>
        <sz val="10"/>
        <rFont val="Calibri"/>
        <family val="2"/>
      </rPr>
      <t xml:space="preserve"> MITSUBUSHI </t>
    </r>
    <r>
      <rPr>
        <sz val="10"/>
        <rFont val="Calibri"/>
        <family val="2"/>
      </rPr>
      <t>ou équivalent, y compris accessoires, fixations, raccordements conformes au CCTP</t>
    </r>
  </si>
  <si>
    <t>- arrêt coup de poing</t>
  </si>
  <si>
    <t>Remplissage, essais, mise en service de l'installation</t>
  </si>
  <si>
    <t>Fourniture et mise en œuvre des unités intérieures murales y compris raccordements, accessoires, fixations et raccords spéciaux :</t>
  </si>
  <si>
    <t>Télécommande infrarouge avec support</t>
  </si>
  <si>
    <t>Raccordements électricités</t>
  </si>
  <si>
    <t>Ensemble des liaisons entre unités intérieures et extérieures</t>
  </si>
  <si>
    <t>Ensemble des raccordements électriques des unités extérieures depuis attentes laissées à proximité des unités par le lot ELECTRICITE</t>
  </si>
  <si>
    <t>1.3</t>
  </si>
  <si>
    <t>DISTRIBUTION DU FLUIDE CALOPORTEUR</t>
  </si>
  <si>
    <t>Fourniture et mise en œuvre de tube cuivre frigorifique, y compris accessoires, coudes, réductions, tés, dispositifs de fixation et de raccordements, y compris calorifuge conforme au CCTP</t>
  </si>
  <si>
    <t>1.4</t>
  </si>
  <si>
    <t>ISOLATION DES CIRCUITS FRIGORIFIQUES</t>
  </si>
  <si>
    <t>Fourniture et mise en œuvre de calorifuge, y compris accessoires, conforme au CCTP</t>
  </si>
  <si>
    <t>1.5</t>
  </si>
  <si>
    <t>CONDENSATS</t>
  </si>
  <si>
    <t>Fourniture et mise en œuvre de PVC pour la récupération des condensats y compris coudes, tés, réductions, piquages, accessoires de raccordement, fixations sur chute EU lot PLOMBERIE</t>
  </si>
  <si>
    <t>Fourniture et mise en œuvre de pompe de relevage des condensats supplémentaires y compris accessoires de raccordement, fixations</t>
  </si>
  <si>
    <t>1.6</t>
  </si>
  <si>
    <t>Repérage de l'ensemble des équipements sur étiquettes gravées conforme au CCTP</t>
  </si>
  <si>
    <t>Repérage du sens et du type de fluide véhiculé conforme au CCTP</t>
  </si>
  <si>
    <t>1.7</t>
  </si>
  <si>
    <t>FIXATIONS</t>
  </si>
  <si>
    <t>A intégrer dans les équipements concernés.</t>
  </si>
  <si>
    <t>2.1</t>
  </si>
  <si>
    <t>Essais de fonctionnement suivant modèle DIAGVENT de niveau 2 y compris rapport d'autocontrôle.</t>
  </si>
  <si>
    <t>2.2</t>
  </si>
  <si>
    <t>BOUCHES D'ENTREES D'AIR</t>
  </si>
  <si>
    <t>2.3</t>
  </si>
  <si>
    <t>2.4</t>
  </si>
  <si>
    <t>Fourniture et mise en œuvre de gaine en acier spiralé galvanisé M0 y compris coudes, tés, réductions, raccords, étanchéité et supports :</t>
  </si>
  <si>
    <r>
      <t xml:space="preserve">Fourniture et mise en œuvre de gaine en acier spiralé galvanisé M0  + </t>
    </r>
    <r>
      <rPr>
        <sz val="10"/>
        <rFont val="Calibri"/>
        <family val="2"/>
      </rPr>
      <t xml:space="preserve"> y compris coudes </t>
    </r>
    <r>
      <rPr>
        <b/>
        <sz val="10"/>
        <rFont val="Calibri"/>
        <family val="2"/>
      </rPr>
      <t xml:space="preserve"> en toiture terrasse</t>
    </r>
    <r>
      <rPr>
        <sz val="10"/>
        <rFont val="Calibri"/>
        <family val="2"/>
      </rPr>
      <t>, tés, réductions, raccords, étanchéité et supports :</t>
    </r>
  </si>
  <si>
    <r>
      <t xml:space="preserve">Té souche </t>
    </r>
    <r>
      <rPr>
        <sz val="10"/>
        <rFont val="Arial"/>
        <family val="2"/>
      </rPr>
      <t>:</t>
    </r>
  </si>
  <si>
    <t>2.5</t>
  </si>
  <si>
    <t>2.6</t>
  </si>
  <si>
    <t>Raccordements électriques sur groupe de ventilation depuis attentes laissées à proximité du groupe d'extraction par le lot ELECTRICITE</t>
  </si>
  <si>
    <t>prix au log</t>
  </si>
  <si>
    <t>- Bouche d'extraction SDB/WC sur detection (secteur)</t>
  </si>
  <si>
    <t>- Bouche d'extraction WC sur détection (secteur)</t>
  </si>
  <si>
    <r>
      <t xml:space="preserve">- Unité murale type </t>
    </r>
    <r>
      <rPr>
        <b/>
        <sz val="10"/>
        <rFont val="Calibri"/>
        <family val="2"/>
      </rPr>
      <t>MSZ-AY 15VGK</t>
    </r>
  </si>
  <si>
    <r>
      <t xml:space="preserve">- Unité murale type </t>
    </r>
    <r>
      <rPr>
        <b/>
        <sz val="10"/>
        <rFont val="Calibri"/>
        <family val="2"/>
      </rPr>
      <t>MSZ-AY 25VGK</t>
    </r>
  </si>
  <si>
    <t>à intégrer dans le poste 1.3</t>
  </si>
  <si>
    <t>Fourniture et mise en oeuvre de de grilles d'entrée d'air acoustiques autoréglables conformes au CCTP :</t>
  </si>
  <si>
    <t>- isolement 39 dB : EAA 30 en menuiseries</t>
  </si>
  <si>
    <t>- DN 32- ensemble du logement</t>
  </si>
  <si>
    <t>- Chapeau pare-pluie sur rejet</t>
  </si>
  <si>
    <t xml:space="preserve">Construction de 17 logements en accession 
</t>
  </si>
  <si>
    <t xml:space="preserve"> "Les Dionnières"                
26600 Tain l’hermitage</t>
  </si>
  <si>
    <t>MARS 2025</t>
  </si>
  <si>
    <t>INSTALLATION DE CHAUFFAGE</t>
  </si>
  <si>
    <r>
      <t xml:space="preserve">- groupe de condensation extérieur type </t>
    </r>
    <r>
      <rPr>
        <b/>
        <sz val="10"/>
        <rFont val="Calibri"/>
        <family val="2"/>
      </rPr>
      <t>MXZ-3F68VF4</t>
    </r>
  </si>
  <si>
    <r>
      <t xml:space="preserve">- type </t>
    </r>
    <r>
      <rPr>
        <b/>
        <sz val="10"/>
        <rFont val="Calibri"/>
        <family val="2"/>
      </rPr>
      <t xml:space="preserve">COMETE 3800 </t>
    </r>
    <r>
      <rPr>
        <sz val="10"/>
        <rFont val="Calibri"/>
        <family val="2"/>
      </rPr>
      <t>pressostat monté d'usine, inter de proximité, …</t>
    </r>
  </si>
  <si>
    <t>- piège à son sur aspiration Ø315</t>
  </si>
  <si>
    <t xml:space="preserve">   </t>
  </si>
  <si>
    <t xml:space="preserve"> - Chemin de câbles pour liaisons frigorifique en toiture terrasse y compris dallettes de supportage</t>
  </si>
  <si>
    <r>
      <t xml:space="preserve">- Kit multizoning  </t>
    </r>
    <r>
      <rPr>
        <b/>
        <sz val="10"/>
        <rFont val="Calibri"/>
        <family val="2"/>
      </rPr>
      <t>MELZ-3G35 LIGH</t>
    </r>
    <r>
      <rPr>
        <sz val="10"/>
        <rFont val="Calibri"/>
        <family val="2"/>
      </rPr>
      <t xml:space="preserve">T comprenant : </t>
    </r>
  </si>
  <si>
    <t xml:space="preserve">- Bouches de soufflage / reprise </t>
  </si>
  <si>
    <t xml:space="preserve">- Gaines isolées </t>
  </si>
  <si>
    <t>- Gainable</t>
  </si>
  <si>
    <t>- Télecommandes Blueface et Lite</t>
  </si>
  <si>
    <t>- Plénum + registres motorisés</t>
  </si>
  <si>
    <t>INSTALLATION DE CHAUFFAGE TYPE GAINABLE</t>
  </si>
  <si>
    <t>Moins Value base multi-splits :</t>
  </si>
  <si>
    <t>1.8</t>
  </si>
  <si>
    <t>PSE 11.1</t>
  </si>
  <si>
    <r>
      <t>Construction de 17 logements en accession à TAIN L'HERMITAGE (26 600)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DPGF LOT N°11 - CHAUFFAGE - ECS - VENTILATION</t>
    </r>
  </si>
  <si>
    <t>LOT N° 11 - CHAUFFAGE - VMC</t>
  </si>
  <si>
    <t>collectif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</si>
</sst>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_-* #,##0.00\ [$€-40C]_-;\-* #,##0.00\ [$€-40C]_-;_-* &quot;-&quot;??\ [$€-40C]_-;_-@_-"/>
  </numFmts>
  <fonts count="36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sz val="14"/>
      <name val="Trebuchet MS"/>
      <family val="2"/>
    </font>
    <font>
      <sz val="14"/>
      <name val="Trebuchet MS"/>
      <family val="2"/>
    </font>
    <font>
      <b/>
      <sz val="12"/>
      <name val="Trebuchet MS"/>
      <family val="2"/>
    </font>
    <font>
      <sz val="16"/>
      <name val="Trebuchet MS"/>
      <family val="2"/>
    </font>
    <font>
      <b/>
      <sz val="10"/>
      <name val="Trebuchet MS"/>
      <family val="2"/>
    </font>
    <font>
      <b/>
      <sz val="16"/>
      <name val="Trebuchet MS"/>
      <family val="2"/>
    </font>
    <font>
      <b/>
      <sz val="9"/>
      <name val="Trebuchet MS"/>
      <family val="2"/>
    </font>
    <font>
      <sz val="9"/>
      <name val="Arial"/>
      <family val="2"/>
    </font>
    <font>
      <sz val="32"/>
      <name val="Arial"/>
      <family val="2"/>
    </font>
    <font>
      <sz val="9"/>
      <name val="Trebuchet MS"/>
      <family val="2"/>
    </font>
    <font>
      <sz val="10"/>
      <name val="Trebuchet MS"/>
      <family val="2"/>
    </font>
    <font>
      <sz val="10"/>
      <color indexed="30"/>
      <name val="Calibri"/>
      <family val="2"/>
    </font>
    <font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9"/>
      <color indexed="10"/>
      <name val="Calibri"/>
      <family val="2"/>
      <scheme val="minor"/>
    </font>
    <font>
      <sz val="10"/>
      <color rgb="FF00FF00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hair">
        <color theme="1" tint="0.34998626667073579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38">
    <xf numFmtId="0" fontId="0" fillId="0" borderId="0" xfId="0"/>
    <xf numFmtId="0" fontId="17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wrapText="1"/>
    </xf>
    <xf numFmtId="3" fontId="18" fillId="0" borderId="0" xfId="0" applyNumberFormat="1" applyFont="1"/>
    <xf numFmtId="0" fontId="18" fillId="0" borderId="0" xfId="0" applyFont="1" applyAlignment="1">
      <alignment horizontal="center"/>
    </xf>
    <xf numFmtId="0" fontId="19" fillId="2" borderId="0" xfId="0" applyFont="1" applyFill="1" applyAlignment="1">
      <alignment horizontal="center"/>
    </xf>
    <xf numFmtId="0" fontId="19" fillId="2" borderId="0" xfId="0" quotePrefix="1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21" fillId="3" borderId="0" xfId="0" applyFont="1" applyFill="1" applyAlignment="1">
      <alignment horizontal="left" vertical="center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right" wrapText="1"/>
    </xf>
    <xf numFmtId="4" fontId="19" fillId="2" borderId="11" xfId="0" applyNumberFormat="1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/>
    </xf>
    <xf numFmtId="4" fontId="22" fillId="2" borderId="11" xfId="0" applyNumberFormat="1" applyFont="1" applyFill="1" applyBorder="1" applyAlignment="1">
      <alignment horizontal="center"/>
    </xf>
    <xf numFmtId="3" fontId="18" fillId="0" borderId="11" xfId="0" applyNumberFormat="1" applyFont="1" applyBorder="1"/>
    <xf numFmtId="0" fontId="18" fillId="0" borderId="11" xfId="0" applyFont="1" applyBorder="1" applyAlignment="1">
      <alignment horizontal="center"/>
    </xf>
    <xf numFmtId="4" fontId="18" fillId="0" borderId="11" xfId="0" applyNumberFormat="1" applyFont="1" applyBorder="1"/>
    <xf numFmtId="3" fontId="18" fillId="3" borderId="11" xfId="0" applyNumberFormat="1" applyFont="1" applyFill="1" applyBorder="1" applyAlignment="1">
      <alignment vertical="center"/>
    </xf>
    <xf numFmtId="0" fontId="18" fillId="3" borderId="11" xfId="0" applyFont="1" applyFill="1" applyBorder="1" applyAlignment="1">
      <alignment horizontal="center" vertical="center"/>
    </xf>
    <xf numFmtId="4" fontId="18" fillId="3" borderId="11" xfId="0" applyNumberFormat="1" applyFont="1" applyFill="1" applyBorder="1" applyAlignment="1">
      <alignment vertical="center"/>
    </xf>
    <xf numFmtId="1" fontId="18" fillId="0" borderId="11" xfId="0" applyNumberFormat="1" applyFont="1" applyBorder="1"/>
    <xf numFmtId="0" fontId="18" fillId="0" borderId="11" xfId="0" applyFont="1" applyBorder="1"/>
    <xf numFmtId="4" fontId="18" fillId="3" borderId="11" xfId="0" applyNumberFormat="1" applyFont="1" applyFill="1" applyBorder="1"/>
    <xf numFmtId="0" fontId="23" fillId="0" borderId="11" xfId="0" applyFont="1" applyBorder="1" applyAlignment="1">
      <alignment horizontal="center"/>
    </xf>
    <xf numFmtId="4" fontId="23" fillId="0" borderId="11" xfId="0" applyNumberFormat="1" applyFont="1" applyBorder="1" applyAlignment="1">
      <alignment horizontal="center"/>
    </xf>
    <xf numFmtId="0" fontId="18" fillId="3" borderId="0" xfId="0" applyFont="1" applyFill="1" applyAlignment="1">
      <alignment horizontal="center" vertical="center"/>
    </xf>
    <xf numFmtId="0" fontId="24" fillId="0" borderId="0" xfId="0" applyFont="1" applyAlignment="1">
      <alignment horizontal="right" wrapText="1"/>
    </xf>
    <xf numFmtId="3" fontId="25" fillId="0" borderId="11" xfId="0" applyNumberFormat="1" applyFont="1" applyBorder="1"/>
    <xf numFmtId="0" fontId="25" fillId="0" borderId="11" xfId="0" applyFont="1" applyBorder="1" applyAlignment="1">
      <alignment horizontal="center"/>
    </xf>
    <xf numFmtId="0" fontId="22" fillId="0" borderId="0" xfId="0" applyFont="1" applyAlignment="1">
      <alignment horizontal="right" wrapText="1"/>
    </xf>
    <xf numFmtId="3" fontId="26" fillId="0" borderId="11" xfId="0" applyNumberFormat="1" applyFont="1" applyBorder="1"/>
    <xf numFmtId="0" fontId="26" fillId="0" borderId="11" xfId="0" applyFont="1" applyBorder="1" applyAlignment="1">
      <alignment horizontal="center"/>
    </xf>
    <xf numFmtId="4" fontId="18" fillId="0" borderId="0" xfId="0" applyNumberFormat="1" applyFont="1"/>
    <xf numFmtId="0" fontId="2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horizontal="right"/>
    </xf>
    <xf numFmtId="0" fontId="23" fillId="0" borderId="0" xfId="0" applyFont="1"/>
    <xf numFmtId="4" fontId="27" fillId="0" borderId="0" xfId="0" applyNumberFormat="1" applyFont="1" applyAlignment="1">
      <alignment horizontal="center"/>
    </xf>
    <xf numFmtId="4" fontId="18" fillId="0" borderId="11" xfId="0" applyNumberFormat="1" applyFont="1" applyBorder="1" applyAlignment="1">
      <alignment horizontal="right"/>
    </xf>
    <xf numFmtId="4" fontId="19" fillId="0" borderId="11" xfId="0" applyNumberFormat="1" applyFont="1" applyBorder="1" applyAlignment="1">
      <alignment horizontal="right"/>
    </xf>
    <xf numFmtId="4" fontId="22" fillId="0" borderId="11" xfId="0" applyNumberFormat="1" applyFont="1" applyBorder="1" applyAlignment="1">
      <alignment horizontal="right"/>
    </xf>
    <xf numFmtId="4" fontId="24" fillId="0" borderId="11" xfId="0" applyNumberFormat="1" applyFont="1" applyBorder="1" applyAlignment="1">
      <alignment horizontal="right"/>
    </xf>
    <xf numFmtId="0" fontId="18" fillId="0" borderId="12" xfId="0" applyFont="1" applyBorder="1"/>
    <xf numFmtId="0" fontId="18" fillId="0" borderId="12" xfId="0" applyFont="1" applyBorder="1" applyAlignment="1">
      <alignment horizontal="center"/>
    </xf>
    <xf numFmtId="4" fontId="18" fillId="0" borderId="12" xfId="0" applyNumberFormat="1" applyFont="1" applyBorder="1"/>
    <xf numFmtId="4" fontId="19" fillId="0" borderId="12" xfId="0" applyNumberFormat="1" applyFont="1" applyBorder="1"/>
    <xf numFmtId="0" fontId="19" fillId="0" borderId="13" xfId="0" quotePrefix="1" applyFont="1" applyBorder="1" applyAlignment="1">
      <alignment horizontal="center" wrapText="1"/>
    </xf>
    <xf numFmtId="0" fontId="26" fillId="4" borderId="0" xfId="0" applyFont="1" applyFill="1" applyAlignment="1">
      <alignment horizontal="center"/>
    </xf>
    <xf numFmtId="0" fontId="26" fillId="0" borderId="0" xfId="0" applyFont="1" applyAlignment="1">
      <alignment horizontal="center"/>
    </xf>
    <xf numFmtId="0" fontId="26" fillId="2" borderId="0" xfId="0" applyFont="1" applyFill="1" applyAlignment="1">
      <alignment horizontal="center"/>
    </xf>
    <xf numFmtId="0" fontId="26" fillId="3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/>
    </xf>
    <xf numFmtId="166" fontId="18" fillId="0" borderId="0" xfId="1" applyFont="1" applyFill="1" applyBorder="1"/>
    <xf numFmtId="164" fontId="18" fillId="0" borderId="0" xfId="0" applyNumberFormat="1" applyFont="1"/>
    <xf numFmtId="0" fontId="22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0" fontId="17" fillId="0" borderId="0" xfId="4" applyFont="1" applyAlignment="1">
      <alignment horizontal="center"/>
    </xf>
    <xf numFmtId="0" fontId="17" fillId="0" borderId="0" xfId="4" applyFont="1"/>
    <xf numFmtId="0" fontId="18" fillId="0" borderId="0" xfId="4" applyFont="1"/>
    <xf numFmtId="0" fontId="19" fillId="0" borderId="0" xfId="4" quotePrefix="1" applyFont="1" applyAlignment="1">
      <alignment horizontal="center" wrapText="1"/>
    </xf>
    <xf numFmtId="4" fontId="19" fillId="0" borderId="11" xfId="4" applyNumberFormat="1" applyFont="1" applyBorder="1"/>
    <xf numFmtId="0" fontId="18" fillId="0" borderId="11" xfId="4" applyFont="1" applyBorder="1" applyAlignment="1">
      <alignment horizontal="center"/>
    </xf>
    <xf numFmtId="166" fontId="18" fillId="0" borderId="0" xfId="1" applyFont="1" applyFill="1" applyBorder="1" applyAlignment="1">
      <alignment horizontal="left"/>
    </xf>
    <xf numFmtId="166" fontId="23" fillId="0" borderId="0" xfId="1" applyFont="1" applyFill="1" applyBorder="1"/>
    <xf numFmtId="0" fontId="29" fillId="0" borderId="0" xfId="0" applyFont="1"/>
    <xf numFmtId="166" fontId="29" fillId="0" borderId="0" xfId="1" applyFont="1" applyFill="1" applyBorder="1"/>
    <xf numFmtId="0" fontId="19" fillId="0" borderId="0" xfId="0" applyFont="1"/>
    <xf numFmtId="4" fontId="23" fillId="0" borderId="0" xfId="0" applyNumberFormat="1" applyFont="1"/>
    <xf numFmtId="10" fontId="23" fillId="0" borderId="0" xfId="0" applyNumberFormat="1" applyFont="1"/>
    <xf numFmtId="0" fontId="1" fillId="5" borderId="1" xfId="4" applyFill="1" applyBorder="1"/>
    <xf numFmtId="0" fontId="1" fillId="5" borderId="2" xfId="4" applyFill="1" applyBorder="1"/>
    <xf numFmtId="0" fontId="1" fillId="6" borderId="2" xfId="4" applyFill="1" applyBorder="1"/>
    <xf numFmtId="0" fontId="1" fillId="6" borderId="3" xfId="4" applyFill="1" applyBorder="1"/>
    <xf numFmtId="0" fontId="1" fillId="5" borderId="4" xfId="4" applyFill="1" applyBorder="1"/>
    <xf numFmtId="0" fontId="1" fillId="5" borderId="0" xfId="4" applyFill="1"/>
    <xf numFmtId="0" fontId="1" fillId="6" borderId="0" xfId="4" applyFill="1"/>
    <xf numFmtId="0" fontId="1" fillId="6" borderId="5" xfId="4" applyFill="1" applyBorder="1"/>
    <xf numFmtId="0" fontId="7" fillId="5" borderId="4" xfId="4" applyFont="1" applyFill="1" applyBorder="1"/>
    <xf numFmtId="0" fontId="9" fillId="5" borderId="4" xfId="4" applyFont="1" applyFill="1" applyBorder="1"/>
    <xf numFmtId="0" fontId="11" fillId="5" borderId="4" xfId="4" applyFont="1" applyFill="1" applyBorder="1" applyAlignment="1">
      <alignment horizontal="left" indent="1"/>
    </xf>
    <xf numFmtId="0" fontId="1" fillId="5" borderId="0" xfId="4" applyFill="1" applyAlignment="1">
      <alignment horizontal="left" indent="1"/>
    </xf>
    <xf numFmtId="0" fontId="13" fillId="6" borderId="0" xfId="4" applyFont="1" applyFill="1"/>
    <xf numFmtId="0" fontId="14" fillId="5" borderId="4" xfId="4" applyFont="1" applyFill="1" applyBorder="1" applyAlignment="1">
      <alignment horizontal="left" indent="1"/>
    </xf>
    <xf numFmtId="0" fontId="1" fillId="6" borderId="6" xfId="4" applyFill="1" applyBorder="1"/>
    <xf numFmtId="0" fontId="1" fillId="6" borderId="7" xfId="4" applyFill="1" applyBorder="1"/>
    <xf numFmtId="0" fontId="1" fillId="5" borderId="8" xfId="4" applyFill="1" applyBorder="1"/>
    <xf numFmtId="0" fontId="1" fillId="5" borderId="6" xfId="4" applyFill="1" applyBorder="1"/>
    <xf numFmtId="0" fontId="30" fillId="0" borderId="0" xfId="0" applyFont="1" applyAlignment="1" applyProtection="1">
      <alignment horizontal="center"/>
      <protection locked="0"/>
    </xf>
    <xf numFmtId="3" fontId="18" fillId="0" borderId="11" xfId="4" applyNumberFormat="1" applyFont="1" applyBorder="1"/>
    <xf numFmtId="4" fontId="31" fillId="0" borderId="11" xfId="4" applyNumberFormat="1" applyFont="1" applyBorder="1" applyAlignment="1">
      <alignment horizontal="right"/>
    </xf>
    <xf numFmtId="0" fontId="32" fillId="0" borderId="0" xfId="4" applyFont="1" applyAlignment="1">
      <alignment horizontal="center"/>
    </xf>
    <xf numFmtId="0" fontId="18" fillId="0" borderId="0" xfId="4" applyFont="1" applyAlignment="1">
      <alignment wrapText="1"/>
    </xf>
    <xf numFmtId="0" fontId="18" fillId="0" borderId="0" xfId="4" applyFont="1" applyAlignment="1">
      <alignment horizontal="center"/>
    </xf>
    <xf numFmtId="0" fontId="18" fillId="0" borderId="11" xfId="4" applyFont="1" applyBorder="1"/>
    <xf numFmtId="0" fontId="18" fillId="0" borderId="12" xfId="4" applyFont="1" applyBorder="1" applyAlignment="1">
      <alignment horizontal="center"/>
    </xf>
    <xf numFmtId="0" fontId="19" fillId="0" borderId="13" xfId="4" quotePrefix="1" applyFont="1" applyBorder="1" applyAlignment="1">
      <alignment horizontal="center" wrapText="1"/>
    </xf>
    <xf numFmtId="0" fontId="30" fillId="0" borderId="0" xfId="4" applyFont="1" applyAlignment="1">
      <alignment horizontal="center"/>
    </xf>
    <xf numFmtId="0" fontId="18" fillId="0" borderId="0" xfId="4" applyFont="1" applyAlignment="1">
      <alignment horizontal="left" wrapText="1"/>
    </xf>
    <xf numFmtId="4" fontId="18" fillId="0" borderId="11" xfId="4" applyNumberFormat="1" applyFont="1" applyBorder="1"/>
    <xf numFmtId="0" fontId="18" fillId="0" borderId="0" xfId="4" quotePrefix="1" applyFont="1" applyAlignment="1">
      <alignment horizontal="left" wrapText="1" indent="1"/>
    </xf>
    <xf numFmtId="0" fontId="19" fillId="0" borderId="0" xfId="4" applyFont="1" applyAlignment="1">
      <alignment horizontal="justify"/>
    </xf>
    <xf numFmtId="4" fontId="31" fillId="0" borderId="11" xfId="4" applyNumberFormat="1" applyFont="1" applyBorder="1" applyAlignment="1">
      <alignment horizontal="center"/>
    </xf>
    <xf numFmtId="4" fontId="18" fillId="0" borderId="12" xfId="4" applyNumberFormat="1" applyFont="1" applyBorder="1"/>
    <xf numFmtId="4" fontId="19" fillId="0" borderId="12" xfId="4" applyNumberFormat="1" applyFont="1" applyBorder="1"/>
    <xf numFmtId="0" fontId="20" fillId="2" borderId="0" xfId="4" applyFont="1" applyFill="1" applyAlignment="1">
      <alignment horizontal="center"/>
    </xf>
    <xf numFmtId="0" fontId="19" fillId="0" borderId="0" xfId="4" applyFont="1" applyAlignment="1">
      <alignment wrapText="1"/>
    </xf>
    <xf numFmtId="3" fontId="18" fillId="0" borderId="14" xfId="4" applyNumberFormat="1" applyFont="1" applyBorder="1"/>
    <xf numFmtId="0" fontId="18" fillId="0" borderId="14" xfId="4" applyFont="1" applyBorder="1" applyAlignment="1">
      <alignment horizontal="center"/>
    </xf>
    <xf numFmtId="4" fontId="19" fillId="0" borderId="11" xfId="4" applyNumberFormat="1" applyFont="1" applyBorder="1" applyAlignment="1">
      <alignment horizontal="right"/>
    </xf>
    <xf numFmtId="10" fontId="23" fillId="0" borderId="0" xfId="6" applyNumberFormat="1" applyFont="1" applyFill="1" applyBorder="1"/>
    <xf numFmtId="10" fontId="18" fillId="0" borderId="0" xfId="6" applyNumberFormat="1" applyFont="1" applyFill="1" applyBorder="1"/>
    <xf numFmtId="0" fontId="8" fillId="6" borderId="0" xfId="4" applyFont="1" applyFill="1" applyAlignment="1">
      <alignment horizontal="center" vertical="center"/>
    </xf>
    <xf numFmtId="0" fontId="8" fillId="6" borderId="5" xfId="4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4" fontId="18" fillId="0" borderId="11" xfId="4" applyNumberFormat="1" applyFont="1" applyBorder="1" applyAlignment="1">
      <alignment horizontal="right"/>
    </xf>
    <xf numFmtId="0" fontId="33" fillId="0" borderId="11" xfId="0" applyFont="1" applyBorder="1" applyAlignment="1">
      <alignment horizontal="center"/>
    </xf>
    <xf numFmtId="0" fontId="20" fillId="0" borderId="0" xfId="4" applyFont="1" applyAlignment="1">
      <alignment horizontal="center"/>
    </xf>
    <xf numFmtId="4" fontId="22" fillId="0" borderId="11" xfId="0" applyNumberFormat="1" applyFont="1" applyBorder="1" applyAlignment="1">
      <alignment horizontal="center"/>
    </xf>
    <xf numFmtId="4" fontId="19" fillId="0" borderId="11" xfId="0" applyNumberFormat="1" applyFont="1" applyBorder="1" applyAlignment="1">
      <alignment horizontal="center"/>
    </xf>
    <xf numFmtId="166" fontId="23" fillId="0" borderId="0" xfId="1" applyFont="1" applyFill="1" applyBorder="1" applyAlignment="1">
      <alignment horizontal="right"/>
    </xf>
    <xf numFmtId="0" fontId="25" fillId="6" borderId="0" xfId="4" applyFont="1" applyFill="1" applyAlignment="1">
      <alignment horizontal="center" vertical="center"/>
    </xf>
    <xf numFmtId="3" fontId="18" fillId="0" borderId="0" xfId="4" applyNumberFormat="1" applyFont="1"/>
    <xf numFmtId="4" fontId="18" fillId="0" borderId="0" xfId="4" applyNumberFormat="1" applyFont="1"/>
    <xf numFmtId="0" fontId="18" fillId="2" borderId="0" xfId="4" applyFont="1" applyFill="1" applyAlignment="1">
      <alignment horizontal="center"/>
    </xf>
    <xf numFmtId="0" fontId="19" fillId="2" borderId="0" xfId="4" applyFont="1" applyFill="1" applyAlignment="1">
      <alignment horizontal="center"/>
    </xf>
    <xf numFmtId="4" fontId="19" fillId="2" borderId="11" xfId="4" applyNumberFormat="1" applyFont="1" applyFill="1" applyBorder="1" applyAlignment="1">
      <alignment horizontal="center"/>
    </xf>
    <xf numFmtId="0" fontId="19" fillId="2" borderId="11" xfId="4" applyFont="1" applyFill="1" applyBorder="1" applyAlignment="1">
      <alignment horizontal="center"/>
    </xf>
    <xf numFmtId="0" fontId="19" fillId="2" borderId="0" xfId="4" quotePrefix="1" applyFont="1" applyFill="1" applyAlignment="1">
      <alignment horizontal="center"/>
    </xf>
    <xf numFmtId="0" fontId="19" fillId="2" borderId="15" xfId="4" applyFont="1" applyFill="1" applyBorder="1" applyAlignment="1">
      <alignment horizontal="center"/>
    </xf>
    <xf numFmtId="4" fontId="22" fillId="2" borderId="11" xfId="4" applyNumberFormat="1" applyFont="1" applyFill="1" applyBorder="1" applyAlignment="1">
      <alignment horizontal="center"/>
    </xf>
    <xf numFmtId="4" fontId="19" fillId="2" borderId="15" xfId="4" applyNumberFormat="1" applyFont="1" applyFill="1" applyBorder="1" applyAlignment="1">
      <alignment horizontal="center"/>
    </xf>
    <xf numFmtId="0" fontId="21" fillId="3" borderId="0" xfId="4" applyFont="1" applyFill="1" applyAlignment="1">
      <alignment horizontal="left" vertical="center" wrapText="1"/>
    </xf>
    <xf numFmtId="3" fontId="18" fillId="3" borderId="11" xfId="4" applyNumberFormat="1" applyFont="1" applyFill="1" applyBorder="1" applyAlignment="1">
      <alignment vertical="center"/>
    </xf>
    <xf numFmtId="0" fontId="18" fillId="3" borderId="11" xfId="4" applyFont="1" applyFill="1" applyBorder="1" applyAlignment="1">
      <alignment horizontal="center" vertical="center"/>
    </xf>
    <xf numFmtId="4" fontId="18" fillId="3" borderId="11" xfId="4" applyNumberFormat="1" applyFont="1" applyFill="1" applyBorder="1" applyAlignment="1">
      <alignment vertical="center"/>
    </xf>
    <xf numFmtId="0" fontId="18" fillId="0" borderId="0" xfId="4" applyFont="1" applyAlignment="1">
      <alignment vertical="center"/>
    </xf>
    <xf numFmtId="1" fontId="18" fillId="0" borderId="11" xfId="4" applyNumberFormat="1" applyFont="1" applyBorder="1"/>
    <xf numFmtId="0" fontId="18" fillId="0" borderId="12" xfId="4" applyFont="1" applyBorder="1"/>
    <xf numFmtId="4" fontId="19" fillId="0" borderId="15" xfId="4" applyNumberFormat="1" applyFont="1" applyBorder="1"/>
    <xf numFmtId="0" fontId="30" fillId="3" borderId="0" xfId="4" applyFont="1" applyFill="1" applyAlignment="1">
      <alignment horizontal="center" vertical="center"/>
    </xf>
    <xf numFmtId="4" fontId="18" fillId="3" borderId="11" xfId="4" applyNumberFormat="1" applyFont="1" applyFill="1" applyBorder="1"/>
    <xf numFmtId="4" fontId="31" fillId="0" borderId="11" xfId="4" applyNumberFormat="1" applyFont="1" applyBorder="1" applyAlignment="1">
      <alignment horizontal="center" vertical="center" wrapText="1"/>
    </xf>
    <xf numFmtId="4" fontId="29" fillId="0" borderId="0" xfId="4" applyNumberFormat="1" applyFont="1" applyAlignment="1">
      <alignment horizontal="center"/>
    </xf>
    <xf numFmtId="4" fontId="17" fillId="0" borderId="0" xfId="4" applyNumberFormat="1" applyFont="1" applyAlignment="1">
      <alignment horizontal="center"/>
    </xf>
    <xf numFmtId="0" fontId="19" fillId="0" borderId="0" xfId="4" quotePrefix="1" applyFont="1" applyAlignment="1">
      <alignment horizontal="right" wrapText="1" indent="1"/>
    </xf>
    <xf numFmtId="0" fontId="34" fillId="0" borderId="0" xfId="4" applyFont="1" applyAlignment="1">
      <alignment wrapText="1"/>
    </xf>
    <xf numFmtId="0" fontId="18" fillId="4" borderId="0" xfId="4" applyFont="1" applyFill="1"/>
    <xf numFmtId="0" fontId="30" fillId="3" borderId="0" xfId="4" applyFont="1" applyFill="1" applyAlignment="1">
      <alignment horizontal="center"/>
    </xf>
    <xf numFmtId="0" fontId="21" fillId="3" borderId="0" xfId="4" applyFont="1" applyFill="1" applyAlignment="1">
      <alignment horizontal="left" wrapText="1"/>
    </xf>
    <xf numFmtId="3" fontId="18" fillId="3" borderId="11" xfId="4" applyNumberFormat="1" applyFont="1" applyFill="1" applyBorder="1"/>
    <xf numFmtId="0" fontId="18" fillId="3" borderId="11" xfId="4" applyFont="1" applyFill="1" applyBorder="1" applyAlignment="1">
      <alignment horizontal="center"/>
    </xf>
    <xf numFmtId="4" fontId="18" fillId="3" borderId="11" xfId="4" applyNumberFormat="1" applyFont="1" applyFill="1" applyBorder="1" applyAlignment="1">
      <alignment horizontal="right"/>
    </xf>
    <xf numFmtId="0" fontId="19" fillId="3" borderId="0" xfId="4" applyFont="1" applyFill="1" applyAlignment="1">
      <alignment wrapText="1"/>
    </xf>
    <xf numFmtId="0" fontId="19" fillId="0" borderId="0" xfId="4" applyFont="1"/>
    <xf numFmtId="0" fontId="23" fillId="0" borderId="0" xfId="4" applyFont="1"/>
    <xf numFmtId="4" fontId="19" fillId="0" borderId="0" xfId="4" applyNumberFormat="1" applyFont="1" applyAlignment="1">
      <alignment wrapText="1"/>
    </xf>
    <xf numFmtId="4" fontId="19" fillId="3" borderId="0" xfId="4" applyNumberFormat="1" applyFont="1" applyFill="1" applyAlignment="1">
      <alignment wrapText="1"/>
    </xf>
    <xf numFmtId="4" fontId="19" fillId="3" borderId="11" xfId="4" applyNumberFormat="1" applyFont="1" applyFill="1" applyBorder="1" applyAlignment="1">
      <alignment horizontal="right"/>
    </xf>
    <xf numFmtId="3" fontId="23" fillId="0" borderId="11" xfId="4" applyNumberFormat="1" applyFont="1" applyBorder="1" applyAlignment="1">
      <alignment horizontal="right"/>
    </xf>
    <xf numFmtId="0" fontId="23" fillId="0" borderId="11" xfId="4" applyFont="1" applyBorder="1" applyAlignment="1">
      <alignment horizontal="center"/>
    </xf>
    <xf numFmtId="4" fontId="23" fillId="0" borderId="11" xfId="4" applyNumberFormat="1" applyFont="1" applyBorder="1" applyAlignment="1">
      <alignment horizontal="center"/>
    </xf>
    <xf numFmtId="0" fontId="19" fillId="0" borderId="0" xfId="4" applyFont="1" applyAlignment="1">
      <alignment horizontal="right" wrapText="1"/>
    </xf>
    <xf numFmtId="0" fontId="22" fillId="0" borderId="0" xfId="4" applyFont="1" applyAlignment="1">
      <alignment horizontal="right" wrapText="1"/>
    </xf>
    <xf numFmtId="3" fontId="26" fillId="0" borderId="11" xfId="4" applyNumberFormat="1" applyFont="1" applyBorder="1"/>
    <xf numFmtId="0" fontId="26" fillId="0" borderId="11" xfId="4" applyFont="1" applyBorder="1" applyAlignment="1">
      <alignment horizontal="center"/>
    </xf>
    <xf numFmtId="4" fontId="22" fillId="0" borderId="11" xfId="4" applyNumberFormat="1" applyFont="1" applyBorder="1" applyAlignment="1">
      <alignment horizontal="right"/>
    </xf>
    <xf numFmtId="0" fontId="24" fillId="0" borderId="0" xfId="4" applyFont="1" applyAlignment="1">
      <alignment horizontal="right" wrapText="1"/>
    </xf>
    <xf numFmtId="3" fontId="25" fillId="0" borderId="11" xfId="4" applyNumberFormat="1" applyFont="1" applyBorder="1"/>
    <xf numFmtId="0" fontId="25" fillId="0" borderId="11" xfId="4" applyFont="1" applyBorder="1" applyAlignment="1">
      <alignment horizontal="center"/>
    </xf>
    <xf numFmtId="4" fontId="24" fillId="0" borderId="11" xfId="4" applyNumberFormat="1" applyFont="1" applyBorder="1" applyAlignment="1">
      <alignment horizontal="right"/>
    </xf>
    <xf numFmtId="0" fontId="23" fillId="4" borderId="0" xfId="4" applyFont="1" applyFill="1" applyAlignment="1">
      <alignment horizontal="center"/>
    </xf>
    <xf numFmtId="4" fontId="18" fillId="0" borderId="0" xfId="4" applyNumberFormat="1" applyFont="1" applyAlignment="1">
      <alignment horizontal="right"/>
    </xf>
    <xf numFmtId="4" fontId="35" fillId="0" borderId="0" xfId="4" applyNumberFormat="1" applyFont="1" applyAlignment="1">
      <alignment horizontal="right"/>
    </xf>
    <xf numFmtId="10" fontId="18" fillId="0" borderId="0" xfId="6" applyNumberFormat="1" applyFont="1"/>
    <xf numFmtId="0" fontId="18" fillId="4" borderId="0" xfId="4" applyFont="1" applyFill="1" applyAlignment="1">
      <alignment horizontal="center"/>
    </xf>
    <xf numFmtId="0" fontId="18" fillId="0" borderId="0" xfId="4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9" fontId="18" fillId="0" borderId="0" xfId="6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167" fontId="18" fillId="0" borderId="0" xfId="2" applyNumberFormat="1" applyFont="1" applyFill="1" applyAlignment="1">
      <alignment horizontal="center" vertical="center"/>
    </xf>
    <xf numFmtId="0" fontId="1" fillId="0" borderId="0" xfId="4"/>
    <xf numFmtId="0" fontId="1" fillId="0" borderId="5" xfId="4" applyBorder="1"/>
    <xf numFmtId="0" fontId="19" fillId="0" borderId="0" xfId="4" applyFont="1" applyAlignment="1">
      <alignment horizontal="center" vertical="center" wrapText="1"/>
    </xf>
    <xf numFmtId="1" fontId="18" fillId="0" borderId="0" xfId="0" applyNumberFormat="1" applyFont="1"/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3" fontId="23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3" fontId="26" fillId="0" borderId="0" xfId="0" applyNumberFormat="1" applyFont="1"/>
    <xf numFmtId="4" fontId="22" fillId="0" borderId="0" xfId="0" applyNumberFormat="1" applyFont="1" applyAlignment="1">
      <alignment horizontal="right"/>
    </xf>
    <xf numFmtId="3" fontId="25" fillId="0" borderId="0" xfId="0" applyNumberFormat="1" applyFont="1"/>
    <xf numFmtId="0" fontId="25" fillId="0" borderId="0" xfId="0" applyFont="1" applyAlignment="1">
      <alignment horizontal="center"/>
    </xf>
    <xf numFmtId="4" fontId="24" fillId="0" borderId="0" xfId="0" applyNumberFormat="1" applyFont="1" applyAlignment="1">
      <alignment horizontal="right"/>
    </xf>
    <xf numFmtId="0" fontId="30" fillId="0" borderId="4" xfId="0" applyFont="1" applyBorder="1" applyAlignment="1">
      <alignment horizontal="center"/>
    </xf>
    <xf numFmtId="0" fontId="18" fillId="0" borderId="5" xfId="4" applyFont="1" applyBorder="1" applyAlignment="1">
      <alignment horizontal="left" wrapText="1"/>
    </xf>
    <xf numFmtId="4" fontId="18" fillId="0" borderId="16" xfId="4" applyNumberFormat="1" applyFont="1" applyBorder="1"/>
    <xf numFmtId="4" fontId="18" fillId="0" borderId="15" xfId="4" applyNumberFormat="1" applyFont="1" applyBorder="1"/>
    <xf numFmtId="0" fontId="19" fillId="0" borderId="0" xfId="4" applyFont="1" applyAlignment="1">
      <alignment horizontal="justify" vertical="center"/>
    </xf>
    <xf numFmtId="0" fontId="19" fillId="0" borderId="2" xfId="0" quotePrefix="1" applyFont="1" applyBorder="1" applyAlignment="1">
      <alignment horizontal="center" wrapText="1"/>
    </xf>
    <xf numFmtId="4" fontId="19" fillId="0" borderId="2" xfId="0" applyNumberFormat="1" applyFont="1" applyBorder="1" applyProtection="1">
      <protection locked="0"/>
    </xf>
    <xf numFmtId="0" fontId="18" fillId="0" borderId="17" xfId="0" applyFont="1" applyBorder="1"/>
    <xf numFmtId="0" fontId="18" fillId="0" borderId="17" xfId="4" applyFont="1" applyBorder="1" applyAlignment="1">
      <alignment horizontal="center"/>
    </xf>
    <xf numFmtId="4" fontId="18" fillId="0" borderId="17" xfId="0" applyNumberFormat="1" applyFont="1" applyBorder="1" applyProtection="1">
      <protection locked="0"/>
    </xf>
    <xf numFmtId="0" fontId="12" fillId="5" borderId="4" xfId="4" applyFont="1" applyFill="1" applyBorder="1" applyAlignment="1">
      <alignment horizontal="left" wrapText="1" indent="1"/>
    </xf>
    <xf numFmtId="0" fontId="12" fillId="5" borderId="0" xfId="4" applyFont="1" applyFill="1" applyAlignment="1">
      <alignment horizontal="left" wrapText="1" indent="1"/>
    </xf>
    <xf numFmtId="0" fontId="5" fillId="0" borderId="0" xfId="4" applyFont="1" applyAlignment="1">
      <alignment horizontal="center" vertical="center" wrapText="1"/>
    </xf>
    <xf numFmtId="0" fontId="5" fillId="0" borderId="18" xfId="4" applyFont="1" applyBorder="1" applyAlignment="1">
      <alignment horizontal="center" vertical="center" wrapText="1"/>
    </xf>
    <xf numFmtId="0" fontId="25" fillId="6" borderId="9" xfId="4" applyFont="1" applyFill="1" applyBorder="1" applyAlignment="1">
      <alignment horizontal="center" vertical="center"/>
    </xf>
    <xf numFmtId="0" fontId="25" fillId="6" borderId="10" xfId="4" applyFont="1" applyFill="1" applyBorder="1" applyAlignment="1">
      <alignment horizontal="center" vertical="center"/>
    </xf>
    <xf numFmtId="0" fontId="1" fillId="6" borderId="1" xfId="4" applyFill="1" applyBorder="1" applyAlignment="1">
      <alignment horizontal="center" vertical="center"/>
    </xf>
    <xf numFmtId="0" fontId="1" fillId="6" borderId="3" xfId="4" applyFill="1" applyBorder="1" applyAlignment="1">
      <alignment horizontal="center" vertical="center"/>
    </xf>
    <xf numFmtId="0" fontId="1" fillId="6" borderId="8" xfId="4" applyFill="1" applyBorder="1" applyAlignment="1">
      <alignment horizontal="center" vertical="center"/>
    </xf>
    <xf numFmtId="0" fontId="1" fillId="6" borderId="7" xfId="4" applyFill="1" applyBorder="1" applyAlignment="1">
      <alignment horizontal="center" vertical="center"/>
    </xf>
    <xf numFmtId="0" fontId="15" fillId="6" borderId="1" xfId="4" applyFont="1" applyFill="1" applyBorder="1" applyAlignment="1">
      <alignment horizontal="center" vertical="center"/>
    </xf>
    <xf numFmtId="0" fontId="15" fillId="6" borderId="3" xfId="4" applyFont="1" applyFill="1" applyBorder="1" applyAlignment="1">
      <alignment horizontal="center" vertical="center"/>
    </xf>
    <xf numFmtId="0" fontId="15" fillId="6" borderId="8" xfId="4" applyFont="1" applyFill="1" applyBorder="1" applyAlignment="1">
      <alignment horizontal="center" vertical="center"/>
    </xf>
    <xf numFmtId="0" fontId="15" fillId="6" borderId="7" xfId="4" applyFont="1" applyFill="1" applyBorder="1" applyAlignment="1">
      <alignment horizontal="center" vertical="center"/>
    </xf>
    <xf numFmtId="0" fontId="6" fillId="6" borderId="0" xfId="4" applyFont="1" applyFill="1" applyAlignment="1">
      <alignment horizontal="center" vertical="center"/>
    </xf>
    <xf numFmtId="0" fontId="6" fillId="6" borderId="5" xfId="4" applyFont="1" applyFill="1" applyBorder="1" applyAlignment="1">
      <alignment horizontal="center" vertical="center"/>
    </xf>
    <xf numFmtId="0" fontId="15" fillId="6" borderId="0" xfId="4" applyFont="1" applyFill="1" applyAlignment="1">
      <alignment horizontal="center" vertical="center"/>
    </xf>
    <xf numFmtId="0" fontId="15" fillId="6" borderId="18" xfId="4" applyFont="1" applyFill="1" applyBorder="1" applyAlignment="1">
      <alignment horizontal="center" vertical="center"/>
    </xf>
    <xf numFmtId="0" fontId="25" fillId="6" borderId="19" xfId="4" applyFont="1" applyFill="1" applyBorder="1" applyAlignment="1">
      <alignment horizontal="center" vertical="center"/>
    </xf>
    <xf numFmtId="0" fontId="25" fillId="6" borderId="20" xfId="4" applyFont="1" applyFill="1" applyBorder="1" applyAlignment="1">
      <alignment horizontal="center" vertical="center"/>
    </xf>
    <xf numFmtId="49" fontId="1" fillId="6" borderId="1" xfId="4" applyNumberFormat="1" applyFill="1" applyBorder="1" applyAlignment="1">
      <alignment horizontal="center" vertical="center"/>
    </xf>
    <xf numFmtId="49" fontId="1" fillId="6" borderId="3" xfId="4" applyNumberFormat="1" applyFill="1" applyBorder="1" applyAlignment="1">
      <alignment horizontal="center" vertical="center"/>
    </xf>
    <xf numFmtId="49" fontId="1" fillId="6" borderId="8" xfId="4" applyNumberFormat="1" applyFill="1" applyBorder="1" applyAlignment="1">
      <alignment horizontal="center" vertical="center"/>
    </xf>
    <xf numFmtId="49" fontId="1" fillId="6" borderId="7" xfId="4" applyNumberFormat="1" applyFill="1" applyBorder="1" applyAlignment="1">
      <alignment horizontal="center" vertical="center"/>
    </xf>
    <xf numFmtId="0" fontId="25" fillId="6" borderId="21" xfId="4" applyFont="1" applyFill="1" applyBorder="1" applyAlignment="1">
      <alignment horizontal="center" vertical="center"/>
    </xf>
    <xf numFmtId="0" fontId="5" fillId="6" borderId="0" xfId="4" applyFont="1" applyFill="1" applyAlignment="1">
      <alignment horizontal="center"/>
    </xf>
    <xf numFmtId="0" fontId="5" fillId="6" borderId="5" xfId="4" applyFont="1" applyFill="1" applyBorder="1" applyAlignment="1">
      <alignment horizontal="center"/>
    </xf>
    <xf numFmtId="0" fontId="12" fillId="5" borderId="4" xfId="4" applyFont="1" applyFill="1" applyBorder="1" applyAlignment="1">
      <alignment horizontal="left" wrapText="1"/>
    </xf>
    <xf numFmtId="0" fontId="12" fillId="5" borderId="0" xfId="4" applyFont="1" applyFill="1" applyAlignment="1">
      <alignment horizontal="left" wrapText="1"/>
    </xf>
    <xf numFmtId="0" fontId="10" fillId="0" borderId="0" xfId="4" applyFont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 wrapText="1"/>
    </xf>
    <xf numFmtId="4" fontId="18" fillId="0" borderId="11" xfId="4" applyNumberFormat="1" applyFont="1" applyFill="1" applyBorder="1"/>
  </cellXfs>
  <cellStyles count="7">
    <cellStyle name="Milliers" xfId="1" builtinId="3"/>
    <cellStyle name="Monétaire" xfId="2" builtinId="4"/>
    <cellStyle name="Normal" xfId="0" builtinId="0"/>
    <cellStyle name="Normal 2" xfId="3" xr:uid="{8B7D438B-73F5-4956-818D-14963E241FA7}"/>
    <cellStyle name="Normal 2 2" xfId="4" xr:uid="{B7DBC882-9A29-4506-BEC7-6D9C3C00FEFD}"/>
    <cellStyle name="Normal 3" xfId="5" xr:uid="{AA12ACAC-FCFC-4990-84D9-5F2228CE8944}"/>
    <cellStyle name="Pourcentage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120015</xdr:colOff>
      <xdr:row>40</xdr:row>
      <xdr:rowOff>96595</xdr:rowOff>
    </xdr:from>
    <xdr:to>
      <xdr:col>7</xdr:col>
      <xdr:colOff>381424</xdr:colOff>
      <xdr:row>42</xdr:row>
      <xdr:rowOff>24750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7C1CD02-BE22-5626-9343-FBC59060CE79}"/>
            </a:ext>
          </a:extLst>
        </xdr:cNvPr>
        <xdr:cNvSpPr txBox="1"/>
      </xdr:nvSpPr>
      <xdr:spPr>
        <a:xfrm>
          <a:off x="2176464" y="7428941"/>
          <a:ext cx="4268019" cy="517168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800" b="1">
              <a:latin typeface="Trebuchet MS" panose="020B0603020202020204" pitchFamily="34" charset="0"/>
            </a:rPr>
            <a:t>DPGF</a:t>
          </a:r>
        </a:p>
      </xdr:txBody>
    </xdr:sp>
    <xdr:clientData/>
  </xdr:twoCellAnchor>
  <xdr:twoCellAnchor editAs="oneCell">
    <xdr:from>
      <xdr:col>2</xdr:col>
      <xdr:colOff>257175</xdr:colOff>
      <xdr:row>43</xdr:row>
      <xdr:rowOff>100013</xdr:rowOff>
    </xdr:from>
    <xdr:to>
      <xdr:col>4</xdr:col>
      <xdr:colOff>200025</xdr:colOff>
      <xdr:row>51</xdr:row>
      <xdr:rowOff>95250</xdr:rowOff>
    </xdr:to>
    <xdr:pic>
      <xdr:nvPicPr>
        <xdr:cNvPr id="10563" name="Image 20">
          <a:extLst>
            <a:ext uri="{FF2B5EF4-FFF2-40B4-BE49-F238E27FC236}">
              <a16:creationId xmlns:a16="http://schemas.microsoft.com/office/drawing/2014/main" id="{8508625E-3CB9-9696-08AD-332871467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3" y="8443913"/>
          <a:ext cx="1466850" cy="1338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D7101-3951-4F5B-B535-D9DAA7E1F4CC}">
  <dimension ref="A1:H54"/>
  <sheetViews>
    <sheetView view="pageBreakPreview" zoomScale="85" zoomScaleNormal="70" zoomScaleSheetLayoutView="85" workbookViewId="0">
      <selection activeCell="E63" sqref="E63"/>
    </sheetView>
  </sheetViews>
  <sheetFormatPr baseColWidth="10" defaultRowHeight="12.75" x14ac:dyDescent="0.35"/>
  <cols>
    <col min="2" max="2" width="20.73046875" customWidth="1"/>
  </cols>
  <sheetData>
    <row r="1" spans="1:8" x14ac:dyDescent="0.35">
      <c r="A1" s="71"/>
      <c r="B1" s="72"/>
      <c r="C1" s="73"/>
      <c r="D1" s="73"/>
      <c r="E1" s="73"/>
      <c r="F1" s="73"/>
      <c r="G1" s="73"/>
      <c r="H1" s="74"/>
    </row>
    <row r="2" spans="1:8" x14ac:dyDescent="0.35">
      <c r="A2" s="75"/>
      <c r="B2" s="76"/>
      <c r="C2" s="182"/>
      <c r="D2" s="182"/>
      <c r="E2" s="182"/>
      <c r="F2" s="182"/>
      <c r="G2" s="182"/>
      <c r="H2" s="183"/>
    </row>
    <row r="3" spans="1:8" ht="18.75" customHeight="1" x14ac:dyDescent="0.35">
      <c r="A3" s="75"/>
      <c r="B3" s="76"/>
      <c r="C3" s="207" t="s">
        <v>115</v>
      </c>
      <c r="D3" s="207"/>
      <c r="E3" s="207"/>
      <c r="F3" s="207"/>
      <c r="G3" s="207"/>
      <c r="H3" s="208"/>
    </row>
    <row r="4" spans="1:8" ht="18.75" customHeight="1" x14ac:dyDescent="0.35">
      <c r="A4" s="75"/>
      <c r="B4" s="76"/>
      <c r="C4" s="207" t="s">
        <v>62</v>
      </c>
      <c r="D4" s="207"/>
      <c r="E4" s="207"/>
      <c r="F4" s="207"/>
      <c r="G4" s="207"/>
      <c r="H4" s="208"/>
    </row>
    <row r="5" spans="1:8" ht="18.75" customHeight="1" x14ac:dyDescent="0.35">
      <c r="A5" s="75"/>
      <c r="B5" s="76"/>
      <c r="C5" s="207" t="s">
        <v>62</v>
      </c>
      <c r="D5" s="207"/>
      <c r="E5" s="207"/>
      <c r="F5" s="207"/>
      <c r="G5" s="207"/>
      <c r="H5" s="208"/>
    </row>
    <row r="6" spans="1:8" ht="6.75" customHeight="1" x14ac:dyDescent="0.35">
      <c r="A6" s="75"/>
      <c r="B6" s="76"/>
      <c r="C6" s="207" t="s">
        <v>62</v>
      </c>
      <c r="D6" s="207"/>
      <c r="E6" s="207"/>
      <c r="F6" s="207"/>
      <c r="G6" s="207"/>
      <c r="H6" s="208"/>
    </row>
    <row r="7" spans="1:8" ht="30.75" customHeight="1" x14ac:dyDescent="0.35">
      <c r="A7" s="75"/>
      <c r="B7" s="76"/>
      <c r="C7" s="207" t="s">
        <v>116</v>
      </c>
      <c r="D7" s="207"/>
      <c r="E7" s="207"/>
      <c r="F7" s="207"/>
      <c r="G7" s="207"/>
      <c r="H7" s="208"/>
    </row>
    <row r="8" spans="1:8" ht="12.75" customHeight="1" x14ac:dyDescent="0.35">
      <c r="A8" s="75"/>
      <c r="B8" s="76"/>
      <c r="C8" s="207" t="s">
        <v>63</v>
      </c>
      <c r="D8" s="207"/>
      <c r="E8" s="207"/>
      <c r="F8" s="207"/>
      <c r="G8" s="207"/>
      <c r="H8" s="208"/>
    </row>
    <row r="9" spans="1:8" x14ac:dyDescent="0.35">
      <c r="A9" s="75"/>
      <c r="B9" s="76"/>
      <c r="C9" s="182"/>
      <c r="D9" s="182"/>
      <c r="E9" s="182"/>
      <c r="F9" s="182"/>
      <c r="G9" s="182"/>
      <c r="H9" s="182"/>
    </row>
    <row r="10" spans="1:8" x14ac:dyDescent="0.35">
      <c r="A10" s="75"/>
      <c r="B10" s="76"/>
      <c r="C10" s="77"/>
      <c r="D10" s="77"/>
      <c r="E10" s="77"/>
      <c r="F10" s="77"/>
      <c r="G10" s="77"/>
      <c r="H10" s="77"/>
    </row>
    <row r="11" spans="1:8" x14ac:dyDescent="0.35">
      <c r="A11" s="75"/>
      <c r="B11" s="76"/>
      <c r="C11" s="77"/>
      <c r="D11" s="77"/>
      <c r="E11" s="77"/>
      <c r="F11" s="77"/>
      <c r="G11" s="77"/>
      <c r="H11" s="78"/>
    </row>
    <row r="12" spans="1:8" x14ac:dyDescent="0.35">
      <c r="A12" s="75"/>
      <c r="B12" s="76"/>
      <c r="C12" s="77"/>
      <c r="D12" s="77"/>
      <c r="E12" s="77"/>
      <c r="F12" s="77"/>
      <c r="G12" s="77"/>
      <c r="H12" s="78"/>
    </row>
    <row r="13" spans="1:8" x14ac:dyDescent="0.35">
      <c r="A13" s="75"/>
      <c r="B13" s="76"/>
      <c r="C13" s="77"/>
      <c r="D13" s="77"/>
      <c r="E13" s="77"/>
      <c r="F13" s="77"/>
      <c r="G13" s="77"/>
      <c r="H13" s="78"/>
    </row>
    <row r="14" spans="1:8" x14ac:dyDescent="0.35">
      <c r="A14" s="75"/>
      <c r="B14" s="76"/>
      <c r="C14" s="77"/>
      <c r="D14" s="77"/>
      <c r="E14" s="77"/>
      <c r="F14" s="77"/>
      <c r="G14" s="77"/>
      <c r="H14" s="78"/>
    </row>
    <row r="15" spans="1:8" x14ac:dyDescent="0.35">
      <c r="A15" s="75"/>
      <c r="B15" s="76"/>
      <c r="C15" s="77"/>
      <c r="D15" s="77"/>
      <c r="E15" s="77"/>
      <c r="F15" s="77"/>
      <c r="G15" s="77"/>
      <c r="H15" s="78"/>
    </row>
    <row r="16" spans="1:8" x14ac:dyDescent="0.35">
      <c r="A16" s="75"/>
      <c r="B16" s="76"/>
      <c r="C16" s="77"/>
      <c r="D16" s="77"/>
      <c r="E16" s="77"/>
      <c r="F16" s="77"/>
      <c r="G16" s="77"/>
      <c r="H16" s="78"/>
    </row>
    <row r="17" spans="1:8" x14ac:dyDescent="0.35">
      <c r="A17" s="75"/>
      <c r="B17" s="76"/>
      <c r="C17" s="77"/>
      <c r="D17" s="77"/>
      <c r="E17" s="77"/>
      <c r="F17" s="77"/>
      <c r="G17" s="77"/>
      <c r="H17" s="78"/>
    </row>
    <row r="18" spans="1:8" x14ac:dyDescent="0.35">
      <c r="A18" s="75"/>
      <c r="B18" s="76"/>
      <c r="C18" s="77"/>
      <c r="D18" s="77"/>
      <c r="E18" s="77"/>
      <c r="F18" s="77"/>
      <c r="G18" s="77"/>
      <c r="H18" s="78"/>
    </row>
    <row r="19" spans="1:8" x14ac:dyDescent="0.35">
      <c r="A19" s="75"/>
      <c r="B19" s="76"/>
      <c r="C19" s="77"/>
      <c r="D19" s="77"/>
      <c r="E19" s="77"/>
      <c r="F19" s="77"/>
      <c r="G19" s="77"/>
      <c r="H19" s="78"/>
    </row>
    <row r="20" spans="1:8" x14ac:dyDescent="0.35">
      <c r="A20" s="75"/>
      <c r="B20" s="76"/>
      <c r="C20" s="77"/>
      <c r="D20" s="77"/>
      <c r="E20" s="77"/>
      <c r="F20" s="77"/>
      <c r="G20" s="77"/>
      <c r="H20" s="78"/>
    </row>
    <row r="21" spans="1:8" x14ac:dyDescent="0.35">
      <c r="A21" s="75"/>
      <c r="B21" s="76"/>
      <c r="C21" s="77"/>
      <c r="D21" s="77"/>
      <c r="E21" s="77"/>
      <c r="F21" s="77"/>
      <c r="G21" s="77"/>
      <c r="H21" s="78"/>
    </row>
    <row r="22" spans="1:8" x14ac:dyDescent="0.35">
      <c r="A22" s="75"/>
      <c r="B22" s="76"/>
      <c r="C22" s="77"/>
      <c r="D22" s="77"/>
      <c r="E22" s="77"/>
      <c r="F22" s="77"/>
      <c r="G22" s="77"/>
      <c r="H22" s="78"/>
    </row>
    <row r="23" spans="1:8" x14ac:dyDescent="0.35">
      <c r="A23" s="75"/>
      <c r="B23" s="76"/>
      <c r="C23" s="77"/>
      <c r="D23" s="77"/>
      <c r="E23" s="77"/>
      <c r="F23" s="77"/>
      <c r="G23" s="77"/>
      <c r="H23" s="78"/>
    </row>
    <row r="24" spans="1:8" x14ac:dyDescent="0.35">
      <c r="A24" s="75"/>
      <c r="B24" s="76"/>
      <c r="C24" s="77"/>
      <c r="D24" s="77"/>
      <c r="E24" s="77"/>
      <c r="F24" s="77"/>
      <c r="G24" s="77"/>
      <c r="H24" s="78"/>
    </row>
    <row r="25" spans="1:8" ht="18" x14ac:dyDescent="0.55000000000000004">
      <c r="A25" s="79"/>
      <c r="B25" s="76"/>
      <c r="C25" s="230" t="s">
        <v>43</v>
      </c>
      <c r="D25" s="230"/>
      <c r="E25" s="230"/>
      <c r="F25" s="230"/>
      <c r="G25" s="230"/>
      <c r="H25" s="231"/>
    </row>
    <row r="26" spans="1:8" x14ac:dyDescent="0.35">
      <c r="A26" s="75"/>
      <c r="B26" s="76"/>
      <c r="C26" s="77"/>
      <c r="D26" s="77"/>
      <c r="E26" s="77"/>
      <c r="F26" s="77"/>
      <c r="G26" s="77"/>
      <c r="H26" s="78"/>
    </row>
    <row r="27" spans="1:8" ht="18" x14ac:dyDescent="0.35">
      <c r="A27" s="75"/>
      <c r="B27" s="76"/>
      <c r="C27" s="219" t="s">
        <v>58</v>
      </c>
      <c r="D27" s="219"/>
      <c r="E27" s="219"/>
      <c r="F27" s="219"/>
      <c r="G27" s="219"/>
      <c r="H27" s="220"/>
    </row>
    <row r="28" spans="1:8" ht="18" x14ac:dyDescent="0.35">
      <c r="A28" s="75"/>
      <c r="B28" s="76"/>
      <c r="C28" s="219" t="s">
        <v>44</v>
      </c>
      <c r="D28" s="219"/>
      <c r="E28" s="219"/>
      <c r="F28" s="219"/>
      <c r="G28" s="219"/>
      <c r="H28" s="220"/>
    </row>
    <row r="29" spans="1:8" ht="18" x14ac:dyDescent="0.35">
      <c r="A29" s="75"/>
      <c r="B29" s="76"/>
      <c r="C29" s="219" t="s">
        <v>45</v>
      </c>
      <c r="D29" s="219"/>
      <c r="E29" s="219"/>
      <c r="F29" s="219"/>
      <c r="G29" s="219"/>
      <c r="H29" s="220"/>
    </row>
    <row r="30" spans="1:8" ht="21" x14ac:dyDescent="0.35">
      <c r="A30" s="75"/>
      <c r="B30" s="76"/>
      <c r="C30" s="113"/>
      <c r="D30" s="113"/>
      <c r="E30" s="113"/>
      <c r="F30" s="113"/>
      <c r="G30" s="113"/>
      <c r="H30" s="114"/>
    </row>
    <row r="31" spans="1:8" x14ac:dyDescent="0.35">
      <c r="A31" s="75"/>
      <c r="B31" s="76"/>
      <c r="C31" s="77"/>
      <c r="D31" s="77"/>
      <c r="E31" s="77"/>
      <c r="F31" s="77"/>
      <c r="G31" s="77"/>
      <c r="H31" s="78"/>
    </row>
    <row r="32" spans="1:8" x14ac:dyDescent="0.35">
      <c r="A32" s="75"/>
      <c r="B32" s="76"/>
      <c r="C32" s="77"/>
      <c r="D32" s="77"/>
      <c r="E32" s="77"/>
      <c r="F32" s="77"/>
      <c r="G32" s="77"/>
      <c r="H32" s="78"/>
    </row>
    <row r="33" spans="1:8" x14ac:dyDescent="0.35">
      <c r="A33" s="75"/>
      <c r="B33" s="76"/>
      <c r="C33" s="77"/>
      <c r="D33" s="77"/>
      <c r="E33" s="77"/>
      <c r="F33" s="77"/>
      <c r="G33" s="77"/>
      <c r="H33" s="78"/>
    </row>
    <row r="34" spans="1:8" x14ac:dyDescent="0.35">
      <c r="A34" s="75"/>
      <c r="B34" s="76"/>
      <c r="C34" s="77"/>
      <c r="D34" s="77"/>
      <c r="E34" s="77"/>
      <c r="F34" s="77"/>
      <c r="G34" s="77"/>
      <c r="H34" s="78"/>
    </row>
    <row r="35" spans="1:8" ht="21" x14ac:dyDescent="0.45">
      <c r="A35" s="80"/>
      <c r="B35" s="76"/>
      <c r="C35" s="234" t="s">
        <v>135</v>
      </c>
      <c r="D35" s="234"/>
      <c r="E35" s="234"/>
      <c r="F35" s="234"/>
      <c r="G35" s="234"/>
      <c r="H35" s="235"/>
    </row>
    <row r="36" spans="1:8" x14ac:dyDescent="0.35">
      <c r="A36" s="81"/>
      <c r="B36" s="76"/>
      <c r="C36" s="77"/>
      <c r="D36" s="77"/>
      <c r="E36" s="77"/>
      <c r="F36" s="77"/>
      <c r="G36" s="77"/>
      <c r="H36" s="78"/>
    </row>
    <row r="37" spans="1:8" ht="12.75" customHeight="1" x14ac:dyDescent="0.35">
      <c r="A37" s="232"/>
      <c r="B37" s="233"/>
      <c r="C37" s="77"/>
      <c r="D37" s="77"/>
      <c r="E37" s="77"/>
      <c r="F37" s="77"/>
      <c r="G37" s="77"/>
      <c r="H37" s="78"/>
    </row>
    <row r="38" spans="1:8" ht="25.5" customHeight="1" x14ac:dyDescent="0.35">
      <c r="A38" s="232"/>
      <c r="B38" s="233"/>
      <c r="C38" s="77"/>
      <c r="D38" s="77"/>
      <c r="E38" s="77"/>
      <c r="F38" s="77"/>
      <c r="G38" s="77"/>
      <c r="H38" s="78"/>
    </row>
    <row r="39" spans="1:8" x14ac:dyDescent="0.35">
      <c r="A39" s="75"/>
      <c r="B39" s="76"/>
      <c r="C39" s="77"/>
      <c r="D39" s="77"/>
      <c r="E39" s="77"/>
      <c r="F39" s="77"/>
      <c r="G39" s="77"/>
      <c r="H39" s="78"/>
    </row>
    <row r="40" spans="1:8" ht="13.9" x14ac:dyDescent="0.45">
      <c r="A40" s="80"/>
      <c r="B40" s="76"/>
      <c r="C40" s="77"/>
      <c r="D40" s="77"/>
      <c r="E40" s="77"/>
      <c r="F40" s="77"/>
      <c r="G40" s="77"/>
      <c r="H40" s="78"/>
    </row>
    <row r="41" spans="1:8" x14ac:dyDescent="0.35">
      <c r="A41" s="81"/>
      <c r="B41" s="82"/>
      <c r="C41" s="77"/>
      <c r="D41" s="77"/>
      <c r="E41" s="77"/>
      <c r="F41" s="77"/>
      <c r="G41" s="77"/>
      <c r="H41" s="78"/>
    </row>
    <row r="42" spans="1:8" ht="40.15" x14ac:dyDescent="1.05">
      <c r="A42" s="205"/>
      <c r="B42" s="206"/>
      <c r="C42" s="77"/>
      <c r="D42" s="77"/>
      <c r="E42" s="77"/>
      <c r="F42" s="83"/>
      <c r="G42" s="77"/>
      <c r="H42" s="78"/>
    </row>
    <row r="43" spans="1:8" x14ac:dyDescent="0.35">
      <c r="A43" s="75"/>
      <c r="B43" s="76"/>
      <c r="C43" s="77"/>
      <c r="D43" s="77"/>
      <c r="E43" s="77"/>
      <c r="F43" s="77"/>
      <c r="G43" s="77"/>
      <c r="H43" s="78"/>
    </row>
    <row r="44" spans="1:8" ht="13.9" x14ac:dyDescent="0.45">
      <c r="A44" s="80"/>
      <c r="B44" s="76"/>
      <c r="C44" s="77"/>
      <c r="D44" s="77"/>
      <c r="E44" s="77"/>
      <c r="F44" s="77"/>
      <c r="G44" s="77"/>
      <c r="H44" s="78"/>
    </row>
    <row r="45" spans="1:8" x14ac:dyDescent="0.35">
      <c r="A45" s="81"/>
      <c r="B45" s="76"/>
      <c r="C45" s="77"/>
      <c r="D45" s="77"/>
      <c r="E45" s="77"/>
      <c r="F45" s="77"/>
      <c r="G45" s="77"/>
      <c r="H45" s="78"/>
    </row>
    <row r="46" spans="1:8" x14ac:dyDescent="0.35">
      <c r="A46" s="84"/>
      <c r="B46" s="76"/>
      <c r="C46" s="77"/>
      <c r="D46" s="77"/>
      <c r="E46" s="77"/>
      <c r="F46" s="77"/>
      <c r="G46" s="77"/>
      <c r="H46" s="78"/>
    </row>
    <row r="47" spans="1:8" ht="14.25" x14ac:dyDescent="0.35">
      <c r="A47" s="84"/>
      <c r="B47" s="76"/>
      <c r="C47" s="77"/>
      <c r="D47" s="77"/>
      <c r="E47" s="77"/>
      <c r="F47" s="122"/>
      <c r="G47" s="221"/>
      <c r="H47" s="222"/>
    </row>
    <row r="48" spans="1:8" ht="12.75" customHeight="1" x14ac:dyDescent="0.35">
      <c r="A48" s="76"/>
      <c r="B48" s="76"/>
      <c r="C48" s="77"/>
      <c r="D48" s="77"/>
      <c r="E48" s="77"/>
      <c r="F48" s="229" t="s">
        <v>64</v>
      </c>
      <c r="G48" s="215">
        <v>24032</v>
      </c>
      <c r="H48" s="216"/>
    </row>
    <row r="49" spans="1:8" ht="13.9" x14ac:dyDescent="0.45">
      <c r="A49" s="80" t="s">
        <v>47</v>
      </c>
      <c r="B49" s="76"/>
      <c r="C49" s="77"/>
      <c r="D49" s="77"/>
      <c r="E49" s="77"/>
      <c r="F49" s="224"/>
      <c r="G49" s="217"/>
      <c r="H49" s="218"/>
    </row>
    <row r="50" spans="1:8" x14ac:dyDescent="0.35">
      <c r="A50" s="81" t="s">
        <v>48</v>
      </c>
      <c r="B50" s="76"/>
      <c r="C50" s="77"/>
      <c r="D50" s="77"/>
      <c r="E50" s="77"/>
      <c r="F50" s="223" t="s">
        <v>46</v>
      </c>
      <c r="G50" s="225" t="s">
        <v>117</v>
      </c>
      <c r="H50" s="226"/>
    </row>
    <row r="51" spans="1:8" x14ac:dyDescent="0.35">
      <c r="A51" s="84" t="s">
        <v>51</v>
      </c>
      <c r="B51" s="76"/>
      <c r="C51" s="77"/>
      <c r="D51" s="77"/>
      <c r="E51" s="77"/>
      <c r="F51" s="224"/>
      <c r="G51" s="227"/>
      <c r="H51" s="228"/>
    </row>
    <row r="52" spans="1:8" x14ac:dyDescent="0.35">
      <c r="A52" s="84" t="s">
        <v>45</v>
      </c>
      <c r="B52" s="76"/>
      <c r="C52" s="77"/>
      <c r="D52" s="77"/>
      <c r="E52" s="77"/>
      <c r="F52" s="209" t="s">
        <v>49</v>
      </c>
      <c r="G52" s="211" t="s">
        <v>50</v>
      </c>
      <c r="H52" s="212"/>
    </row>
    <row r="53" spans="1:8" x14ac:dyDescent="0.35">
      <c r="A53" s="75"/>
      <c r="B53" s="76"/>
      <c r="C53" s="77"/>
      <c r="D53" s="77"/>
      <c r="E53" s="77"/>
      <c r="F53" s="210"/>
      <c r="G53" s="213"/>
      <c r="H53" s="214"/>
    </row>
    <row r="54" spans="1:8" x14ac:dyDescent="0.35">
      <c r="A54" s="87"/>
      <c r="B54" s="88"/>
      <c r="C54" s="85"/>
      <c r="D54" s="85"/>
      <c r="E54" s="85"/>
      <c r="F54" s="85"/>
      <c r="G54" s="85"/>
      <c r="H54" s="86"/>
    </row>
  </sheetData>
  <mergeCells count="16">
    <mergeCell ref="A42:B42"/>
    <mergeCell ref="C3:H6"/>
    <mergeCell ref="F52:F53"/>
    <mergeCell ref="G52:H53"/>
    <mergeCell ref="G48:H49"/>
    <mergeCell ref="C27:H27"/>
    <mergeCell ref="G47:H47"/>
    <mergeCell ref="F50:F51"/>
    <mergeCell ref="G50:H51"/>
    <mergeCell ref="F48:F49"/>
    <mergeCell ref="C25:H25"/>
    <mergeCell ref="C7:H8"/>
    <mergeCell ref="A37:B38"/>
    <mergeCell ref="C28:H28"/>
    <mergeCell ref="C29:H29"/>
    <mergeCell ref="C35:H35"/>
  </mergeCells>
  <printOptions horizontalCentered="1"/>
  <pageMargins left="0.11811023622047245" right="0.11811023622047245" top="0.19685039370078741" bottom="0.19685039370078741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CC661-8432-4C4A-BF55-98C0EEA029CC}">
  <dimension ref="A1:GD29"/>
  <sheetViews>
    <sheetView showZeros="0" view="pageBreakPreview" zoomScaleNormal="100" zoomScaleSheetLayoutView="100" workbookViewId="0">
      <selection activeCell="G15" sqref="G15"/>
    </sheetView>
  </sheetViews>
  <sheetFormatPr baseColWidth="10" defaultColWidth="11.3984375" defaultRowHeight="13.15" x14ac:dyDescent="0.4"/>
  <cols>
    <col min="1" max="1" width="3.73046875" style="49" customWidth="1"/>
    <col min="2" max="2" width="56.86328125" style="4" customWidth="1"/>
    <col min="3" max="3" width="6.73046875" style="5" customWidth="1"/>
    <col min="4" max="4" width="6.73046875" style="6" customWidth="1"/>
    <col min="5" max="5" width="12.86328125" style="34" customWidth="1"/>
    <col min="6" max="6" width="13" style="34" customWidth="1"/>
    <col min="7" max="7" width="27.3984375" style="38" customWidth="1"/>
    <col min="8" max="8" width="12.265625" style="3" bestFit="1" customWidth="1"/>
    <col min="9" max="16384" width="11.3984375" style="3"/>
  </cols>
  <sheetData>
    <row r="1" spans="1:12" ht="12.75" customHeight="1" x14ac:dyDescent="0.4">
      <c r="A1" s="236" t="s">
        <v>134</v>
      </c>
      <c r="B1" s="236"/>
      <c r="C1" s="236"/>
      <c r="D1" s="236"/>
      <c r="E1" s="236"/>
      <c r="F1" s="236"/>
    </row>
    <row r="2" spans="1:12" x14ac:dyDescent="0.4">
      <c r="A2" s="236"/>
      <c r="B2" s="236"/>
      <c r="C2" s="236"/>
      <c r="D2" s="236"/>
      <c r="E2" s="236"/>
      <c r="F2" s="236"/>
    </row>
    <row r="3" spans="1:12" x14ac:dyDescent="0.4">
      <c r="A3" s="236"/>
      <c r="B3" s="236"/>
      <c r="C3" s="236"/>
      <c r="D3" s="236"/>
      <c r="E3" s="236"/>
      <c r="F3" s="236"/>
    </row>
    <row r="4" spans="1:12" x14ac:dyDescent="0.4">
      <c r="A4" s="51"/>
      <c r="B4" s="7"/>
      <c r="C4" s="13"/>
      <c r="D4" s="14"/>
      <c r="E4" s="14"/>
      <c r="F4" s="14"/>
    </row>
    <row r="5" spans="1:12" x14ac:dyDescent="0.4">
      <c r="A5" s="51"/>
      <c r="B5" s="8" t="s">
        <v>0</v>
      </c>
      <c r="C5" s="13" t="s">
        <v>8</v>
      </c>
      <c r="D5" s="14" t="s">
        <v>1</v>
      </c>
      <c r="E5" s="14" t="s">
        <v>6</v>
      </c>
      <c r="F5" s="14" t="s">
        <v>7</v>
      </c>
    </row>
    <row r="6" spans="1:12" x14ac:dyDescent="0.4">
      <c r="A6" s="51"/>
      <c r="B6" s="9" t="s">
        <v>52</v>
      </c>
      <c r="C6" s="15"/>
      <c r="D6" s="14"/>
      <c r="E6" s="13" t="s">
        <v>4</v>
      </c>
      <c r="F6" s="13" t="s">
        <v>4</v>
      </c>
    </row>
    <row r="7" spans="1:12" x14ac:dyDescent="0.4">
      <c r="A7" s="6"/>
      <c r="C7" s="22"/>
      <c r="D7" s="17"/>
      <c r="E7" s="18"/>
      <c r="F7" s="18"/>
    </row>
    <row r="8" spans="1:12" s="36" customFormat="1" ht="15.75" x14ac:dyDescent="0.35">
      <c r="A8" s="27"/>
      <c r="B8" s="10" t="s">
        <v>13</v>
      </c>
      <c r="C8" s="19"/>
      <c r="D8" s="20"/>
      <c r="E8" s="21"/>
      <c r="F8" s="21"/>
      <c r="G8" s="35"/>
    </row>
    <row r="9" spans="1:12" x14ac:dyDescent="0.4">
      <c r="A9" s="6"/>
      <c r="B9" s="11"/>
      <c r="C9" s="22"/>
      <c r="D9" s="17"/>
      <c r="E9" s="18"/>
      <c r="F9" s="18"/>
    </row>
    <row r="10" spans="1:12" x14ac:dyDescent="0.4">
      <c r="A10" s="6"/>
      <c r="B10" s="4" t="s">
        <v>10</v>
      </c>
      <c r="C10" s="16">
        <v>1</v>
      </c>
      <c r="D10" s="17" t="s">
        <v>2</v>
      </c>
      <c r="E10" s="18"/>
      <c r="F10" s="18">
        <f>$C10*E10</f>
        <v>0</v>
      </c>
      <c r="H10" s="2"/>
      <c r="J10" s="2"/>
      <c r="L10" s="2"/>
    </row>
    <row r="11" spans="1:12" x14ac:dyDescent="0.4">
      <c r="A11" s="6"/>
      <c r="C11" s="16"/>
      <c r="D11" s="17"/>
      <c r="E11" s="18"/>
      <c r="F11" s="18"/>
      <c r="H11" s="2"/>
      <c r="J11" s="2"/>
      <c r="L11" s="2"/>
    </row>
    <row r="12" spans="1:12" x14ac:dyDescent="0.4">
      <c r="A12" s="6"/>
      <c r="B12" s="4" t="s">
        <v>14</v>
      </c>
      <c r="C12" s="16">
        <v>1</v>
      </c>
      <c r="D12" s="17" t="s">
        <v>2</v>
      </c>
      <c r="E12" s="18"/>
      <c r="F12" s="18">
        <f>$C12*E12</f>
        <v>0</v>
      </c>
      <c r="H12" s="2"/>
      <c r="J12" s="2"/>
      <c r="L12" s="2"/>
    </row>
    <row r="13" spans="1:12" x14ac:dyDescent="0.4">
      <c r="A13" s="6"/>
      <c r="C13" s="16"/>
      <c r="D13" s="17"/>
      <c r="E13" s="18"/>
      <c r="F13" s="18"/>
      <c r="H13" s="2"/>
      <c r="J13" s="2"/>
      <c r="L13" s="2"/>
    </row>
    <row r="14" spans="1:12" x14ac:dyDescent="0.4">
      <c r="A14" s="6"/>
      <c r="B14" s="4" t="s">
        <v>59</v>
      </c>
      <c r="C14" s="22">
        <v>1</v>
      </c>
      <c r="D14" s="17" t="s">
        <v>2</v>
      </c>
      <c r="E14" s="18"/>
      <c r="F14" s="18">
        <f>$C14*E14</f>
        <v>0</v>
      </c>
    </row>
    <row r="15" spans="1:12" x14ac:dyDescent="0.4">
      <c r="A15" s="6"/>
      <c r="C15" s="22"/>
      <c r="D15" s="17"/>
      <c r="E15" s="18"/>
      <c r="F15" s="18"/>
    </row>
    <row r="16" spans="1:12" ht="26.25" x14ac:dyDescent="0.4">
      <c r="A16" s="6"/>
      <c r="B16" s="4" t="s">
        <v>11</v>
      </c>
      <c r="C16" s="22">
        <v>1</v>
      </c>
      <c r="D16" s="17" t="s">
        <v>2</v>
      </c>
      <c r="E16" s="18"/>
      <c r="F16" s="18">
        <f>$C16*E16</f>
        <v>0</v>
      </c>
    </row>
    <row r="17" spans="1:186" x14ac:dyDescent="0.4">
      <c r="A17" s="6"/>
      <c r="C17" s="22"/>
      <c r="D17" s="17"/>
      <c r="E17" s="18"/>
      <c r="F17" s="18"/>
    </row>
    <row r="18" spans="1:186" x14ac:dyDescent="0.4">
      <c r="A18" s="6"/>
      <c r="B18" s="4" t="s">
        <v>15</v>
      </c>
      <c r="C18" s="16">
        <v>1</v>
      </c>
      <c r="D18" s="17" t="s">
        <v>2</v>
      </c>
      <c r="E18" s="18"/>
      <c r="F18" s="18">
        <f>$C18*E18</f>
        <v>0</v>
      </c>
      <c r="H18" s="2"/>
      <c r="J18" s="2"/>
      <c r="L18" s="2"/>
    </row>
    <row r="19" spans="1:186" x14ac:dyDescent="0.4">
      <c r="A19" s="6"/>
      <c r="C19" s="23"/>
      <c r="D19" s="17"/>
      <c r="E19" s="18"/>
      <c r="F19" s="18"/>
      <c r="G19" s="39"/>
      <c r="H19" s="1"/>
      <c r="I19" s="2"/>
    </row>
    <row r="20" spans="1:186" x14ac:dyDescent="0.4">
      <c r="A20" s="6"/>
      <c r="B20" s="48" t="str">
        <f>CONCATENATE("SOUS-TOTAL HT  - ARTICLE ",B6)</f>
        <v>SOUS-TOTAL HT  - ARTICLE Généralités</v>
      </c>
      <c r="C20" s="44"/>
      <c r="D20" s="45"/>
      <c r="E20" s="46"/>
      <c r="F20" s="47">
        <f>SUM(F9:F19)</f>
        <v>0</v>
      </c>
      <c r="G20" s="39"/>
      <c r="H20" s="1"/>
      <c r="I20" s="2"/>
    </row>
    <row r="21" spans="1:186" s="60" customFormat="1" x14ac:dyDescent="0.4">
      <c r="A21" s="56"/>
      <c r="B21" s="102"/>
      <c r="C21" s="95"/>
      <c r="D21" s="63"/>
      <c r="E21" s="100"/>
      <c r="F21" s="103"/>
      <c r="G21" s="57"/>
      <c r="H21" s="58"/>
      <c r="I21" s="59"/>
    </row>
    <row r="22" spans="1:186" x14ac:dyDescent="0.4">
      <c r="A22" s="50"/>
      <c r="B22" s="11"/>
      <c r="C22" s="16"/>
      <c r="D22" s="17"/>
      <c r="E22" s="17"/>
      <c r="F22" s="41"/>
      <c r="H22" s="54"/>
      <c r="I22" s="55"/>
      <c r="J22" s="68"/>
    </row>
    <row r="23" spans="1:186" s="38" customFormat="1" x14ac:dyDescent="0.4">
      <c r="A23" s="53"/>
      <c r="B23" s="4"/>
      <c r="C23" s="5"/>
      <c r="D23" s="6"/>
      <c r="E23" s="34"/>
      <c r="F23" s="37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</row>
    <row r="24" spans="1:186" s="38" customFormat="1" x14ac:dyDescent="0.4">
      <c r="A24" s="53"/>
      <c r="B24" s="4"/>
      <c r="C24" s="5"/>
      <c r="D24" s="6"/>
      <c r="E24" s="34"/>
      <c r="F24" s="37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</row>
    <row r="25" spans="1:186" s="38" customFormat="1" x14ac:dyDescent="0.4">
      <c r="A25" s="53"/>
      <c r="B25" s="4"/>
      <c r="C25" s="5"/>
      <c r="D25" s="6"/>
      <c r="E25" s="34"/>
      <c r="F25" s="37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</row>
    <row r="26" spans="1:186" s="38" customFormat="1" x14ac:dyDescent="0.4">
      <c r="A26" s="53"/>
      <c r="B26" s="4"/>
      <c r="C26" s="5"/>
      <c r="D26" s="6"/>
      <c r="E26" s="34"/>
      <c r="F26" s="37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</row>
    <row r="27" spans="1:186" s="38" customFormat="1" x14ac:dyDescent="0.4">
      <c r="A27" s="53"/>
      <c r="B27" s="4"/>
      <c r="C27" s="5"/>
      <c r="D27" s="6"/>
      <c r="E27" s="34"/>
      <c r="F27" s="3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</row>
    <row r="28" spans="1:186" s="38" customFormat="1" x14ac:dyDescent="0.4">
      <c r="A28" s="53"/>
      <c r="B28" s="4"/>
      <c r="C28" s="5"/>
      <c r="D28" s="6"/>
      <c r="E28" s="34"/>
      <c r="F28" s="37"/>
      <c r="G28" s="69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</row>
    <row r="29" spans="1:186" x14ac:dyDescent="0.4">
      <c r="G29" s="70"/>
    </row>
  </sheetData>
  <mergeCells count="1">
    <mergeCell ref="A1:F3"/>
  </mergeCells>
  <printOptions horizontalCentered="1"/>
  <pageMargins left="0.11811023622047245" right="0.11811023622047245" top="0.19685039370078741" bottom="0.19685039370078741" header="0.31496062992125984" footer="0.31496062992125984"/>
  <pageSetup paperSize="9" firstPageNumber="2" fitToHeight="8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0E6D1-F116-4144-B0E5-C1B447672A38}">
  <sheetPr>
    <pageSetUpPr fitToPage="1"/>
  </sheetPr>
  <dimension ref="A1:FY179"/>
  <sheetViews>
    <sheetView showZeros="0" view="pageBreakPreview" zoomScaleNormal="100" zoomScaleSheetLayoutView="100" workbookViewId="0">
      <selection activeCell="F168" sqref="F168"/>
    </sheetView>
  </sheetViews>
  <sheetFormatPr baseColWidth="10" defaultColWidth="11.3984375" defaultRowHeight="13.15" x14ac:dyDescent="0.4"/>
  <cols>
    <col min="1" max="1" width="4.86328125" style="176" customWidth="1"/>
    <col min="2" max="2" width="55.59765625" style="93" customWidth="1"/>
    <col min="3" max="3" width="7.73046875" style="123" customWidth="1"/>
    <col min="4" max="4" width="7.73046875" style="94" customWidth="1"/>
    <col min="5" max="5" width="11.3984375" style="124" customWidth="1"/>
    <col min="6" max="6" width="14.86328125" style="124" customWidth="1"/>
    <col min="7" max="16384" width="11.3984375" style="60"/>
  </cols>
  <sheetData>
    <row r="1" spans="1:8" ht="12.75" customHeight="1" x14ac:dyDescent="0.4">
      <c r="A1" s="236" t="s">
        <v>134</v>
      </c>
      <c r="B1" s="236"/>
      <c r="C1" s="236"/>
      <c r="D1" s="236"/>
      <c r="E1" s="236"/>
      <c r="F1" s="236"/>
    </row>
    <row r="2" spans="1:8" x14ac:dyDescent="0.4">
      <c r="A2" s="236"/>
      <c r="B2" s="236"/>
      <c r="C2" s="236"/>
      <c r="D2" s="236"/>
      <c r="E2" s="236"/>
      <c r="F2" s="236"/>
    </row>
    <row r="3" spans="1:8" x14ac:dyDescent="0.4">
      <c r="A3" s="236"/>
      <c r="B3" s="236"/>
      <c r="C3" s="236"/>
      <c r="D3" s="236"/>
      <c r="E3" s="236"/>
      <c r="F3" s="236"/>
    </row>
    <row r="4" spans="1:8" x14ac:dyDescent="0.4">
      <c r="A4" s="125"/>
      <c r="B4" s="126"/>
      <c r="C4" s="127"/>
      <c r="D4" s="128"/>
      <c r="E4" s="128"/>
      <c r="F4" s="128"/>
      <c r="H4" s="60" t="s">
        <v>65</v>
      </c>
    </row>
    <row r="5" spans="1:8" x14ac:dyDescent="0.4">
      <c r="A5" s="125"/>
      <c r="B5" s="129" t="s">
        <v>0</v>
      </c>
      <c r="C5" s="127" t="s">
        <v>8</v>
      </c>
      <c r="D5" s="128" t="s">
        <v>1</v>
      </c>
      <c r="E5" s="128" t="s">
        <v>6</v>
      </c>
      <c r="F5" s="130" t="s">
        <v>7</v>
      </c>
    </row>
    <row r="6" spans="1:8" x14ac:dyDescent="0.4">
      <c r="A6" s="125"/>
      <c r="B6" s="106" t="s">
        <v>136</v>
      </c>
      <c r="C6" s="131"/>
      <c r="D6" s="128"/>
      <c r="E6" s="127" t="s">
        <v>4</v>
      </c>
      <c r="F6" s="132" t="s">
        <v>4</v>
      </c>
    </row>
    <row r="7" spans="1:8" x14ac:dyDescent="0.4">
      <c r="A7" s="94"/>
      <c r="B7" s="61"/>
      <c r="C7" s="95"/>
      <c r="D7" s="63"/>
      <c r="E7" s="100"/>
      <c r="F7" s="140"/>
    </row>
    <row r="8" spans="1:8" s="137" customFormat="1" ht="31.5" x14ac:dyDescent="0.4">
      <c r="A8" s="141"/>
      <c r="B8" s="133" t="s">
        <v>66</v>
      </c>
      <c r="C8" s="134"/>
      <c r="D8" s="135"/>
      <c r="E8" s="136"/>
      <c r="F8" s="142">
        <f>$C8*E8</f>
        <v>0</v>
      </c>
    </row>
    <row r="9" spans="1:8" x14ac:dyDescent="0.4">
      <c r="A9" s="98"/>
      <c r="C9" s="95"/>
      <c r="D9" s="63"/>
      <c r="E9" s="100"/>
      <c r="F9" s="100">
        <f>$C9*E9</f>
        <v>0</v>
      </c>
    </row>
    <row r="10" spans="1:8" x14ac:dyDescent="0.4">
      <c r="A10" s="92" t="s">
        <v>33</v>
      </c>
      <c r="B10" s="102" t="s">
        <v>67</v>
      </c>
      <c r="C10" s="95"/>
      <c r="D10" s="63"/>
      <c r="E10" s="100"/>
      <c r="F10" s="103" t="s">
        <v>12</v>
      </c>
    </row>
    <row r="11" spans="1:8" x14ac:dyDescent="0.4">
      <c r="A11" s="98"/>
      <c r="B11" s="102"/>
      <c r="C11" s="95"/>
      <c r="D11" s="63"/>
      <c r="E11" s="100"/>
      <c r="F11" s="100"/>
    </row>
    <row r="12" spans="1:8" x14ac:dyDescent="0.4">
      <c r="A12" s="92" t="s">
        <v>34</v>
      </c>
      <c r="B12" s="102" t="s">
        <v>118</v>
      </c>
      <c r="C12" s="95"/>
      <c r="D12" s="63"/>
      <c r="E12" s="100"/>
      <c r="F12" s="100">
        <f>$C12*E12</f>
        <v>0</v>
      </c>
    </row>
    <row r="13" spans="1:8" x14ac:dyDescent="0.4">
      <c r="A13" s="98"/>
      <c r="C13" s="95"/>
      <c r="D13" s="63"/>
      <c r="E13" s="100"/>
      <c r="F13" s="100">
        <f>$C13*E13</f>
        <v>0</v>
      </c>
    </row>
    <row r="14" spans="1:8" x14ac:dyDescent="0.4">
      <c r="A14" s="98" t="s">
        <v>53</v>
      </c>
      <c r="B14" s="102" t="s">
        <v>68</v>
      </c>
      <c r="C14" s="95"/>
      <c r="D14" s="63"/>
      <c r="E14" s="100"/>
      <c r="F14" s="103"/>
    </row>
    <row r="15" spans="1:8" x14ac:dyDescent="0.4">
      <c r="A15" s="98"/>
      <c r="C15" s="95"/>
      <c r="D15" s="63"/>
      <c r="E15" s="100"/>
      <c r="F15" s="100">
        <f>$C15*E15</f>
        <v>0</v>
      </c>
    </row>
    <row r="16" spans="1:8" ht="39.4" x14ac:dyDescent="0.4">
      <c r="A16" s="98"/>
      <c r="B16" s="93" t="s">
        <v>69</v>
      </c>
      <c r="C16" s="95"/>
      <c r="D16" s="63"/>
      <c r="E16" s="100"/>
      <c r="F16" s="100"/>
    </row>
    <row r="17" spans="1:6" x14ac:dyDescent="0.4">
      <c r="A17" s="98"/>
      <c r="B17" s="101" t="s">
        <v>119</v>
      </c>
      <c r="C17" s="95">
        <v>17</v>
      </c>
      <c r="D17" s="63" t="s">
        <v>2</v>
      </c>
      <c r="E17" s="100"/>
      <c r="F17" s="100">
        <f>$C17*E17</f>
        <v>0</v>
      </c>
    </row>
    <row r="18" spans="1:6" x14ac:dyDescent="0.4">
      <c r="A18" s="98"/>
      <c r="B18" s="101" t="s">
        <v>70</v>
      </c>
      <c r="C18" s="95">
        <v>17</v>
      </c>
      <c r="D18" s="63" t="s">
        <v>2</v>
      </c>
      <c r="E18" s="100"/>
      <c r="F18" s="100">
        <f>$C18*E18</f>
        <v>0</v>
      </c>
    </row>
    <row r="19" spans="1:6" x14ac:dyDescent="0.4">
      <c r="A19" s="98"/>
      <c r="B19" s="101"/>
      <c r="C19" s="95"/>
      <c r="D19" s="63"/>
      <c r="E19" s="100"/>
      <c r="F19" s="100"/>
    </row>
    <row r="20" spans="1:6" x14ac:dyDescent="0.4">
      <c r="A20" s="98"/>
      <c r="B20" s="93" t="s">
        <v>71</v>
      </c>
      <c r="C20" s="95">
        <v>17</v>
      </c>
      <c r="D20" s="63" t="s">
        <v>2</v>
      </c>
      <c r="E20" s="100"/>
      <c r="F20" s="100">
        <f>$C20*E20</f>
        <v>0</v>
      </c>
    </row>
    <row r="21" spans="1:6" x14ac:dyDescent="0.4">
      <c r="A21" s="98"/>
      <c r="B21" s="101"/>
      <c r="C21" s="95"/>
      <c r="D21" s="63"/>
      <c r="E21" s="100"/>
      <c r="F21" s="100"/>
    </row>
    <row r="22" spans="1:6" x14ac:dyDescent="0.4">
      <c r="A22" s="98" t="s">
        <v>54</v>
      </c>
      <c r="B22" s="102" t="s">
        <v>55</v>
      </c>
      <c r="C22" s="95"/>
      <c r="D22" s="63"/>
      <c r="E22" s="100"/>
      <c r="F22" s="103"/>
    </row>
    <row r="23" spans="1:6" x14ac:dyDescent="0.4">
      <c r="A23" s="98"/>
      <c r="C23" s="95"/>
      <c r="D23" s="63"/>
      <c r="E23" s="100"/>
      <c r="F23" s="100">
        <f>$C23*E23</f>
        <v>0</v>
      </c>
    </row>
    <row r="24" spans="1:6" ht="26.25" x14ac:dyDescent="0.4">
      <c r="A24" s="98"/>
      <c r="B24" s="93" t="s">
        <v>72</v>
      </c>
      <c r="C24" s="95"/>
      <c r="D24" s="63"/>
      <c r="E24" s="100"/>
      <c r="F24" s="100"/>
    </row>
    <row r="25" spans="1:6" x14ac:dyDescent="0.4">
      <c r="A25" s="98"/>
      <c r="B25" s="101" t="s">
        <v>108</v>
      </c>
      <c r="C25" s="95">
        <f>6+(11*2)</f>
        <v>28</v>
      </c>
      <c r="D25" s="63" t="s">
        <v>2</v>
      </c>
      <c r="E25" s="100"/>
      <c r="F25" s="100">
        <f>$C25*E25</f>
        <v>0</v>
      </c>
    </row>
    <row r="26" spans="1:6" x14ac:dyDescent="0.4">
      <c r="A26" s="98"/>
      <c r="B26" s="101" t="s">
        <v>109</v>
      </c>
      <c r="C26" s="95">
        <v>17</v>
      </c>
      <c r="D26" s="63" t="s">
        <v>2</v>
      </c>
      <c r="E26" s="100"/>
      <c r="F26" s="100">
        <f>$C26*E26</f>
        <v>0</v>
      </c>
    </row>
    <row r="27" spans="1:6" x14ac:dyDescent="0.4">
      <c r="A27" s="98"/>
      <c r="B27" s="101"/>
      <c r="C27" s="95"/>
      <c r="D27" s="63"/>
      <c r="E27" s="100"/>
      <c r="F27" s="100"/>
    </row>
    <row r="28" spans="1:6" x14ac:dyDescent="0.4">
      <c r="A28" s="98"/>
      <c r="B28" s="93" t="s">
        <v>73</v>
      </c>
      <c r="C28" s="95">
        <f>SUM(C25:C27)</f>
        <v>45</v>
      </c>
      <c r="D28" s="63" t="s">
        <v>2</v>
      </c>
      <c r="E28" s="100"/>
      <c r="F28" s="100">
        <f>$C28*E28</f>
        <v>0</v>
      </c>
    </row>
    <row r="29" spans="1:6" x14ac:dyDescent="0.4">
      <c r="A29" s="98"/>
      <c r="C29" s="95"/>
      <c r="D29" s="63"/>
      <c r="E29" s="100"/>
      <c r="F29" s="100">
        <f>$C29*E29</f>
        <v>0</v>
      </c>
    </row>
    <row r="30" spans="1:6" x14ac:dyDescent="0.4">
      <c r="A30" s="98" t="s">
        <v>56</v>
      </c>
      <c r="B30" s="102" t="s">
        <v>74</v>
      </c>
      <c r="C30" s="95"/>
      <c r="D30" s="63"/>
      <c r="E30" s="100"/>
      <c r="F30" s="103"/>
    </row>
    <row r="31" spans="1:6" x14ac:dyDescent="0.4">
      <c r="A31" s="98"/>
      <c r="B31" s="101"/>
      <c r="C31" s="95"/>
      <c r="D31" s="63"/>
      <c r="E31" s="100"/>
      <c r="F31" s="100"/>
    </row>
    <row r="32" spans="1:6" x14ac:dyDescent="0.4">
      <c r="A32" s="98"/>
      <c r="B32" s="93" t="s">
        <v>75</v>
      </c>
      <c r="C32" s="95">
        <f>C28</f>
        <v>45</v>
      </c>
      <c r="D32" s="63" t="s">
        <v>2</v>
      </c>
      <c r="E32" s="100"/>
      <c r="F32" s="100">
        <f>$C32*E32</f>
        <v>0</v>
      </c>
    </row>
    <row r="33" spans="1:6" x14ac:dyDescent="0.4">
      <c r="A33" s="98"/>
      <c r="B33" s="101"/>
      <c r="C33" s="95"/>
      <c r="D33" s="63"/>
      <c r="E33" s="100"/>
      <c r="F33" s="100"/>
    </row>
    <row r="34" spans="1:6" ht="27" customHeight="1" x14ac:dyDescent="0.4">
      <c r="A34" s="98"/>
      <c r="B34" s="93" t="s">
        <v>76</v>
      </c>
      <c r="C34" s="95">
        <f>C28</f>
        <v>45</v>
      </c>
      <c r="D34" s="63" t="s">
        <v>2</v>
      </c>
      <c r="E34" s="100"/>
      <c r="F34" s="100">
        <f>$C34*E34</f>
        <v>0</v>
      </c>
    </row>
    <row r="35" spans="1:6" x14ac:dyDescent="0.4">
      <c r="A35" s="98" t="s">
        <v>122</v>
      </c>
      <c r="B35" s="101"/>
      <c r="C35" s="95"/>
      <c r="D35" s="63"/>
      <c r="E35" s="100"/>
      <c r="F35" s="100"/>
    </row>
    <row r="36" spans="1:6" x14ac:dyDescent="0.4">
      <c r="A36" s="98"/>
      <c r="B36" s="97" t="str">
        <f>CONCATENATE("SOUS-TOTAL HT  - ARTICLE ",A12)</f>
        <v>SOUS-TOTAL HT  - ARTICLE 1.2</v>
      </c>
      <c r="C36" s="139"/>
      <c r="D36" s="96"/>
      <c r="E36" s="104"/>
      <c r="F36" s="105">
        <f>SUM(F12:F35)</f>
        <v>0</v>
      </c>
    </row>
    <row r="37" spans="1:6" x14ac:dyDescent="0.4">
      <c r="A37" s="98"/>
      <c r="B37" s="102"/>
      <c r="C37" s="95"/>
      <c r="D37" s="63"/>
      <c r="E37" s="100"/>
      <c r="F37" s="100"/>
    </row>
    <row r="38" spans="1:6" x14ac:dyDescent="0.4">
      <c r="A38" s="92" t="s">
        <v>77</v>
      </c>
      <c r="B38" s="102" t="s">
        <v>78</v>
      </c>
      <c r="C38" s="95"/>
      <c r="D38" s="63"/>
      <c r="E38" s="100"/>
      <c r="F38" s="100">
        <f>$C38*E38</f>
        <v>0</v>
      </c>
    </row>
    <row r="39" spans="1:6" s="137" customFormat="1" ht="13.5" customHeight="1" x14ac:dyDescent="0.4">
      <c r="A39" s="98"/>
      <c r="B39" s="93"/>
      <c r="C39" s="95"/>
      <c r="D39" s="63"/>
      <c r="E39" s="100"/>
      <c r="F39" s="100">
        <f>$C39*E39</f>
        <v>0</v>
      </c>
    </row>
    <row r="40" spans="1:6" ht="39.4" x14ac:dyDescent="0.4">
      <c r="A40" s="98"/>
      <c r="B40" s="93" t="s">
        <v>79</v>
      </c>
      <c r="C40" s="95">
        <v>17</v>
      </c>
      <c r="D40" s="63" t="s">
        <v>2</v>
      </c>
      <c r="E40" s="100"/>
      <c r="F40" s="100">
        <f>$C40*E40</f>
        <v>0</v>
      </c>
    </row>
    <row r="41" spans="1:6" x14ac:dyDescent="0.4">
      <c r="A41" s="98"/>
      <c r="C41" s="95"/>
      <c r="D41" s="63"/>
      <c r="E41" s="100"/>
      <c r="F41" s="198"/>
    </row>
    <row r="42" spans="1:6" ht="26.25" x14ac:dyDescent="0.4">
      <c r="A42" s="195"/>
      <c r="B42" s="196" t="s">
        <v>123</v>
      </c>
      <c r="C42" s="95">
        <v>70</v>
      </c>
      <c r="D42" s="63" t="s">
        <v>3</v>
      </c>
      <c r="E42" s="100"/>
      <c r="F42" s="197">
        <f>$C42*E42</f>
        <v>0</v>
      </c>
    </row>
    <row r="43" spans="1:6" x14ac:dyDescent="0.4">
      <c r="A43" s="98"/>
      <c r="C43" s="95"/>
      <c r="D43" s="63"/>
      <c r="E43" s="100"/>
      <c r="F43" s="100"/>
    </row>
    <row r="44" spans="1:6" x14ac:dyDescent="0.4">
      <c r="A44" s="98"/>
      <c r="B44" s="97" t="str">
        <f>CONCATENATE("SOUS-TOTAL HT  - ARTICLE ",A38)</f>
        <v>SOUS-TOTAL HT  - ARTICLE 1.3</v>
      </c>
      <c r="C44" s="139"/>
      <c r="D44" s="96"/>
      <c r="E44" s="104"/>
      <c r="F44" s="105">
        <f>SUM(F38:F43)</f>
        <v>0</v>
      </c>
    </row>
    <row r="45" spans="1:6" x14ac:dyDescent="0.4">
      <c r="A45" s="98"/>
      <c r="B45" s="61"/>
      <c r="C45" s="95"/>
      <c r="D45" s="63"/>
      <c r="E45" s="100"/>
      <c r="F45" s="62"/>
    </row>
    <row r="46" spans="1:6" x14ac:dyDescent="0.4">
      <c r="A46" s="92" t="s">
        <v>80</v>
      </c>
      <c r="B46" s="102" t="s">
        <v>81</v>
      </c>
      <c r="C46" s="95"/>
      <c r="D46" s="63"/>
      <c r="E46" s="100"/>
      <c r="F46" s="100">
        <f>$C46*E46</f>
        <v>0</v>
      </c>
    </row>
    <row r="47" spans="1:6" s="137" customFormat="1" ht="13.5" customHeight="1" x14ac:dyDescent="0.4">
      <c r="A47" s="98"/>
      <c r="B47" s="93"/>
      <c r="C47" s="95"/>
      <c r="D47" s="63"/>
      <c r="E47" s="100"/>
      <c r="F47" s="100">
        <f>$C47*E47</f>
        <v>0</v>
      </c>
    </row>
    <row r="48" spans="1:6" ht="26.25" x14ac:dyDescent="0.4">
      <c r="A48" s="98"/>
      <c r="B48" s="99" t="s">
        <v>82</v>
      </c>
      <c r="C48" s="95"/>
      <c r="D48" s="63"/>
      <c r="E48" s="100"/>
      <c r="F48" s="143" t="s">
        <v>110</v>
      </c>
    </row>
    <row r="49" spans="1:10" x14ac:dyDescent="0.4">
      <c r="A49" s="98"/>
      <c r="C49" s="95"/>
      <c r="D49" s="63"/>
      <c r="E49" s="100"/>
      <c r="F49" s="100"/>
    </row>
    <row r="50" spans="1:10" x14ac:dyDescent="0.4">
      <c r="A50" s="92" t="s">
        <v>83</v>
      </c>
      <c r="B50" s="102" t="s">
        <v>84</v>
      </c>
      <c r="C50" s="95"/>
      <c r="D50" s="63"/>
      <c r="E50" s="100"/>
      <c r="F50" s="100">
        <f t="shared" ref="F50:F55" si="0">$C50*E50</f>
        <v>0</v>
      </c>
    </row>
    <row r="51" spans="1:10" x14ac:dyDescent="0.4">
      <c r="A51" s="98"/>
      <c r="C51" s="95"/>
      <c r="D51" s="63"/>
      <c r="E51" s="100"/>
      <c r="F51" s="100">
        <f t="shared" si="0"/>
        <v>0</v>
      </c>
    </row>
    <row r="52" spans="1:10" ht="39.4" x14ac:dyDescent="0.4">
      <c r="A52" s="98"/>
      <c r="B52" s="99" t="s">
        <v>85</v>
      </c>
      <c r="C52" s="95"/>
      <c r="D52" s="63"/>
      <c r="E52" s="100"/>
      <c r="F52" s="100">
        <f t="shared" si="0"/>
        <v>0</v>
      </c>
    </row>
    <row r="53" spans="1:10" x14ac:dyDescent="0.4">
      <c r="A53" s="98"/>
      <c r="B53" s="101" t="s">
        <v>113</v>
      </c>
      <c r="C53" s="95">
        <v>17</v>
      </c>
      <c r="D53" s="63" t="s">
        <v>2</v>
      </c>
      <c r="E53" s="100"/>
      <c r="F53" s="100">
        <f t="shared" si="0"/>
        <v>0</v>
      </c>
    </row>
    <row r="54" spans="1:10" x14ac:dyDescent="0.4">
      <c r="A54" s="98"/>
      <c r="B54" s="99"/>
      <c r="C54" s="95"/>
      <c r="D54" s="63"/>
      <c r="E54" s="100"/>
      <c r="F54" s="100">
        <f t="shared" si="0"/>
        <v>0</v>
      </c>
    </row>
    <row r="55" spans="1:10" ht="31.5" customHeight="1" x14ac:dyDescent="0.4">
      <c r="A55" s="98"/>
      <c r="B55" s="99" t="s">
        <v>86</v>
      </c>
      <c r="C55" s="95">
        <v>28</v>
      </c>
      <c r="D55" s="63" t="s">
        <v>2</v>
      </c>
      <c r="E55" s="100"/>
      <c r="F55" s="100">
        <f t="shared" si="0"/>
        <v>0</v>
      </c>
      <c r="H55" s="144"/>
      <c r="I55" s="145"/>
      <c r="J55" s="59"/>
    </row>
    <row r="56" spans="1:10" x14ac:dyDescent="0.4">
      <c r="A56" s="98"/>
      <c r="C56" s="95"/>
      <c r="D56" s="63"/>
      <c r="E56" s="100"/>
      <c r="F56" s="100"/>
    </row>
    <row r="57" spans="1:10" x14ac:dyDescent="0.4">
      <c r="A57" s="98"/>
      <c r="B57" s="97" t="str">
        <f>CONCATENATE("SOUS-TOTAL HT  - ARTICLE ",A50)</f>
        <v>SOUS-TOTAL HT  - ARTICLE 1.5</v>
      </c>
      <c r="C57" s="139"/>
      <c r="D57" s="96"/>
      <c r="E57" s="104"/>
      <c r="F57" s="105">
        <f>SUM(F50:F56)</f>
        <v>0</v>
      </c>
    </row>
    <row r="58" spans="1:10" x14ac:dyDescent="0.4">
      <c r="A58" s="98"/>
      <c r="C58" s="95"/>
      <c r="D58" s="63"/>
      <c r="E58" s="100"/>
      <c r="F58" s="100"/>
    </row>
    <row r="59" spans="1:10" x14ac:dyDescent="0.4">
      <c r="A59" s="92" t="s">
        <v>87</v>
      </c>
      <c r="B59" s="102" t="s">
        <v>16</v>
      </c>
      <c r="C59" s="95"/>
      <c r="D59" s="63"/>
      <c r="E59" s="100"/>
      <c r="F59" s="100">
        <f>$C59*E59</f>
        <v>0</v>
      </c>
    </row>
    <row r="60" spans="1:10" x14ac:dyDescent="0.4">
      <c r="A60" s="98"/>
      <c r="C60" s="95"/>
      <c r="D60" s="63"/>
      <c r="E60" s="100"/>
      <c r="F60" s="100"/>
    </row>
    <row r="61" spans="1:10" ht="26.25" x14ac:dyDescent="0.4">
      <c r="A61" s="98"/>
      <c r="B61" s="99" t="s">
        <v>88</v>
      </c>
      <c r="C61" s="95">
        <v>17</v>
      </c>
      <c r="D61" s="63" t="s">
        <v>2</v>
      </c>
      <c r="E61" s="100"/>
      <c r="F61" s="100">
        <f>$C61*E61</f>
        <v>0</v>
      </c>
    </row>
    <row r="62" spans="1:10" x14ac:dyDescent="0.4">
      <c r="A62" s="98"/>
      <c r="C62" s="95"/>
      <c r="D62" s="63"/>
      <c r="E62" s="100"/>
      <c r="F62" s="100"/>
    </row>
    <row r="63" spans="1:10" x14ac:dyDescent="0.4">
      <c r="A63" s="98"/>
      <c r="B63" s="99" t="s">
        <v>89</v>
      </c>
      <c r="C63" s="95">
        <v>17</v>
      </c>
      <c r="D63" s="63" t="s">
        <v>2</v>
      </c>
      <c r="E63" s="100"/>
      <c r="F63" s="100">
        <f>$C63*E63</f>
        <v>0</v>
      </c>
    </row>
    <row r="64" spans="1:10" x14ac:dyDescent="0.4">
      <c r="A64" s="98"/>
      <c r="C64" s="95"/>
      <c r="D64" s="63"/>
      <c r="E64" s="100"/>
      <c r="F64" s="100"/>
    </row>
    <row r="65" spans="1:7" x14ac:dyDescent="0.4">
      <c r="A65" s="98"/>
      <c r="B65" s="97" t="str">
        <f>CONCATENATE("SOUS-TOTAL HT  - ARTICLE ",A59)</f>
        <v>SOUS-TOTAL HT  - ARTICLE 1.6</v>
      </c>
      <c r="C65" s="139"/>
      <c r="D65" s="96"/>
      <c r="E65" s="104"/>
      <c r="F65" s="105">
        <f>SUM(F59:F64)</f>
        <v>0</v>
      </c>
    </row>
    <row r="66" spans="1:7" x14ac:dyDescent="0.4">
      <c r="A66" s="98"/>
      <c r="B66" s="146"/>
      <c r="C66" s="95"/>
      <c r="D66" s="63"/>
      <c r="E66" s="100"/>
      <c r="F66" s="62"/>
    </row>
    <row r="67" spans="1:7" x14ac:dyDescent="0.4">
      <c r="A67" s="92" t="s">
        <v>90</v>
      </c>
      <c r="B67" s="102" t="s">
        <v>91</v>
      </c>
      <c r="C67" s="95"/>
      <c r="D67" s="63"/>
      <c r="E67" s="100"/>
      <c r="F67" s="100">
        <f>$C67*E67</f>
        <v>0</v>
      </c>
    </row>
    <row r="68" spans="1:7" x14ac:dyDescent="0.4">
      <c r="A68" s="98"/>
      <c r="C68" s="95"/>
      <c r="D68" s="63"/>
      <c r="E68" s="100"/>
      <c r="F68" s="100"/>
    </row>
    <row r="69" spans="1:7" x14ac:dyDescent="0.4">
      <c r="A69" s="98"/>
      <c r="B69" s="99" t="s">
        <v>92</v>
      </c>
      <c r="C69" s="95"/>
      <c r="D69" s="63"/>
      <c r="E69" s="100"/>
      <c r="F69" s="103" t="s">
        <v>12</v>
      </c>
    </row>
    <row r="70" spans="1:7" x14ac:dyDescent="0.4">
      <c r="A70" s="98"/>
      <c r="B70" s="147"/>
      <c r="C70" s="95"/>
      <c r="D70" s="63"/>
      <c r="E70" s="100"/>
      <c r="F70" s="100">
        <f>$C70*E70</f>
        <v>0</v>
      </c>
    </row>
    <row r="71" spans="1:7" x14ac:dyDescent="0.4">
      <c r="A71" s="98"/>
      <c r="B71" s="61"/>
      <c r="C71" s="95"/>
      <c r="D71" s="63"/>
      <c r="E71" s="100"/>
      <c r="F71" s="62"/>
    </row>
    <row r="72" spans="1:7" s="137" customFormat="1" ht="15.75" x14ac:dyDescent="0.4">
      <c r="A72" s="141"/>
      <c r="B72" s="133" t="s">
        <v>17</v>
      </c>
      <c r="C72" s="134"/>
      <c r="D72" s="135"/>
      <c r="E72" s="136"/>
      <c r="F72" s="142">
        <f>$C72*E72</f>
        <v>0</v>
      </c>
    </row>
    <row r="73" spans="1:7" x14ac:dyDescent="0.4">
      <c r="A73" s="98"/>
      <c r="C73" s="95"/>
      <c r="D73" s="63"/>
      <c r="E73" s="100"/>
      <c r="F73" s="100"/>
    </row>
    <row r="74" spans="1:7" s="137" customFormat="1" x14ac:dyDescent="0.4">
      <c r="A74" s="92" t="s">
        <v>93</v>
      </c>
      <c r="B74" s="102" t="s">
        <v>18</v>
      </c>
      <c r="C74" s="95"/>
      <c r="D74" s="63"/>
      <c r="E74" s="100"/>
      <c r="F74" s="103"/>
    </row>
    <row r="75" spans="1:7" x14ac:dyDescent="0.4">
      <c r="A75" s="98"/>
      <c r="C75" s="90"/>
      <c r="D75" s="63"/>
      <c r="E75" s="100"/>
      <c r="F75" s="100"/>
      <c r="G75" s="59"/>
    </row>
    <row r="76" spans="1:7" ht="26.25" x14ac:dyDescent="0.4">
      <c r="A76" s="98"/>
      <c r="B76" s="93" t="s">
        <v>94</v>
      </c>
      <c r="C76" s="138">
        <v>1</v>
      </c>
      <c r="D76" s="63" t="s">
        <v>2</v>
      </c>
      <c r="E76" s="100"/>
      <c r="F76" s="100">
        <f>$C76*E76</f>
        <v>0</v>
      </c>
    </row>
    <row r="77" spans="1:7" x14ac:dyDescent="0.4">
      <c r="A77" s="98"/>
      <c r="C77" s="95"/>
      <c r="D77" s="63"/>
      <c r="E77" s="100"/>
      <c r="F77" s="100"/>
    </row>
    <row r="78" spans="1:7" x14ac:dyDescent="0.4">
      <c r="A78" s="98"/>
      <c r="B78" s="97" t="str">
        <f>CONCATENATE("SOUS-TOTAL HT  - ARTICLE ",A74)</f>
        <v>SOUS-TOTAL HT  - ARTICLE 2.1</v>
      </c>
      <c r="C78" s="139"/>
      <c r="D78" s="96"/>
      <c r="E78" s="104"/>
      <c r="F78" s="105">
        <f>SUM(F72:F77)</f>
        <v>0</v>
      </c>
    </row>
    <row r="79" spans="1:7" x14ac:dyDescent="0.4">
      <c r="A79" s="98"/>
      <c r="C79" s="95"/>
      <c r="D79" s="63"/>
      <c r="E79" s="100"/>
      <c r="F79" s="100"/>
    </row>
    <row r="80" spans="1:7" s="137" customFormat="1" x14ac:dyDescent="0.4">
      <c r="A80" s="92" t="s">
        <v>95</v>
      </c>
      <c r="B80" s="102" t="s">
        <v>96</v>
      </c>
      <c r="C80" s="95"/>
      <c r="D80" s="63"/>
      <c r="E80" s="100"/>
      <c r="F80" s="100">
        <f>$C80*E80</f>
        <v>0</v>
      </c>
    </row>
    <row r="81" spans="1:6" x14ac:dyDescent="0.4">
      <c r="A81" s="98"/>
      <c r="C81" s="95"/>
      <c r="D81" s="63"/>
      <c r="E81" s="100"/>
      <c r="F81" s="100">
        <f>$C81*E81</f>
        <v>0</v>
      </c>
    </row>
    <row r="82" spans="1:6" ht="26.25" x14ac:dyDescent="0.4">
      <c r="A82" s="98"/>
      <c r="B82" s="99" t="s">
        <v>111</v>
      </c>
      <c r="C82" s="95"/>
      <c r="D82" s="63"/>
      <c r="E82" s="100"/>
      <c r="F82" s="100">
        <f>$C82*E82</f>
        <v>0</v>
      </c>
    </row>
    <row r="83" spans="1:6" x14ac:dyDescent="0.4">
      <c r="A83" s="98"/>
      <c r="B83" s="101" t="s">
        <v>112</v>
      </c>
      <c r="C83" s="95">
        <f>(6*3)+(4*11)</f>
        <v>62</v>
      </c>
      <c r="D83" s="63" t="s">
        <v>1</v>
      </c>
      <c r="E83" s="100"/>
      <c r="F83" s="100">
        <f>$C83*E83</f>
        <v>0</v>
      </c>
    </row>
    <row r="84" spans="1:6" x14ac:dyDescent="0.4">
      <c r="A84" s="98"/>
      <c r="C84" s="95"/>
      <c r="D84" s="63"/>
      <c r="E84" s="100"/>
      <c r="F84" s="100"/>
    </row>
    <row r="85" spans="1:6" x14ac:dyDescent="0.4">
      <c r="A85" s="98"/>
      <c r="B85" s="97" t="str">
        <f>CONCATENATE("SOUS-TOTAL HT  - ARTICLE ",A80)</f>
        <v>SOUS-TOTAL HT  - ARTICLE 2.2</v>
      </c>
      <c r="C85" s="139"/>
      <c r="D85" s="96"/>
      <c r="E85" s="104"/>
      <c r="F85" s="105">
        <f>SUM(F81:F84)</f>
        <v>0</v>
      </c>
    </row>
    <row r="86" spans="1:6" x14ac:dyDescent="0.4">
      <c r="A86" s="98"/>
      <c r="C86" s="95"/>
      <c r="D86" s="63"/>
      <c r="E86" s="100"/>
      <c r="F86" s="100"/>
    </row>
    <row r="87" spans="1:6" s="137" customFormat="1" x14ac:dyDescent="0.4">
      <c r="A87" s="92" t="s">
        <v>97</v>
      </c>
      <c r="B87" s="102" t="s">
        <v>20</v>
      </c>
      <c r="C87" s="95"/>
      <c r="D87" s="63"/>
      <c r="E87" s="100"/>
      <c r="F87" s="100">
        <f t="shared" ref="F87:F96" si="1">$C87*E87</f>
        <v>0</v>
      </c>
    </row>
    <row r="88" spans="1:6" x14ac:dyDescent="0.4">
      <c r="A88" s="98"/>
      <c r="C88" s="95"/>
      <c r="D88" s="63"/>
      <c r="E88" s="100"/>
      <c r="F88" s="100">
        <f t="shared" si="1"/>
        <v>0</v>
      </c>
    </row>
    <row r="89" spans="1:6" ht="26.25" x14ac:dyDescent="0.4">
      <c r="A89" s="98"/>
      <c r="B89" s="99" t="s">
        <v>19</v>
      </c>
      <c r="C89" s="95"/>
      <c r="D89" s="63"/>
      <c r="E89" s="100"/>
      <c r="F89" s="100">
        <f t="shared" si="1"/>
        <v>0</v>
      </c>
    </row>
    <row r="90" spans="1:6" x14ac:dyDescent="0.4">
      <c r="A90" s="98"/>
      <c r="B90" s="99" t="s">
        <v>21</v>
      </c>
      <c r="C90" s="95"/>
      <c r="D90" s="63"/>
      <c r="E90" s="100"/>
      <c r="F90" s="100">
        <f t="shared" si="1"/>
        <v>0</v>
      </c>
    </row>
    <row r="91" spans="1:6" x14ac:dyDescent="0.4">
      <c r="A91" s="98"/>
      <c r="B91" s="101" t="s">
        <v>35</v>
      </c>
      <c r="C91" s="95">
        <v>6</v>
      </c>
      <c r="D91" s="63" t="s">
        <v>1</v>
      </c>
      <c r="E91" s="100"/>
      <c r="F91" s="100">
        <f t="shared" si="1"/>
        <v>0</v>
      </c>
    </row>
    <row r="92" spans="1:6" x14ac:dyDescent="0.4">
      <c r="A92" s="98"/>
      <c r="B92" s="101" t="s">
        <v>36</v>
      </c>
      <c r="C92" s="95">
        <v>11</v>
      </c>
      <c r="D92" s="63" t="s">
        <v>1</v>
      </c>
      <c r="E92" s="100"/>
      <c r="F92" s="100">
        <f>$C92*E92</f>
        <v>0</v>
      </c>
    </row>
    <row r="93" spans="1:6" x14ac:dyDescent="0.4">
      <c r="A93" s="98"/>
      <c r="B93" s="101" t="s">
        <v>39</v>
      </c>
      <c r="C93" s="95">
        <v>11</v>
      </c>
      <c r="D93" s="63" t="s">
        <v>1</v>
      </c>
      <c r="E93" s="100"/>
      <c r="F93" s="100">
        <f>$C93*E93</f>
        <v>0</v>
      </c>
    </row>
    <row r="94" spans="1:6" x14ac:dyDescent="0.4">
      <c r="A94" s="98"/>
      <c r="B94" s="101" t="s">
        <v>106</v>
      </c>
      <c r="C94" s="95">
        <v>6</v>
      </c>
      <c r="D94" s="63" t="s">
        <v>1</v>
      </c>
      <c r="E94" s="100"/>
      <c r="F94" s="100">
        <f>$C94*E94</f>
        <v>0</v>
      </c>
    </row>
    <row r="95" spans="1:6" x14ac:dyDescent="0.4">
      <c r="A95" s="98"/>
      <c r="B95" s="101" t="s">
        <v>107</v>
      </c>
      <c r="C95" s="95">
        <v>11</v>
      </c>
      <c r="D95" s="63" t="s">
        <v>1</v>
      </c>
      <c r="E95" s="100"/>
      <c r="F95" s="100">
        <f>$C95*E95</f>
        <v>0</v>
      </c>
    </row>
    <row r="96" spans="1:6" x14ac:dyDescent="0.4">
      <c r="A96" s="98"/>
      <c r="B96" s="101" t="s">
        <v>61</v>
      </c>
      <c r="C96" s="95">
        <v>5</v>
      </c>
      <c r="D96" s="63" t="s">
        <v>1</v>
      </c>
      <c r="E96" s="100"/>
      <c r="F96" s="100">
        <f t="shared" si="1"/>
        <v>0</v>
      </c>
    </row>
    <row r="97" spans="1:6" x14ac:dyDescent="0.4">
      <c r="A97" s="98"/>
      <c r="C97" s="95"/>
      <c r="D97" s="63"/>
      <c r="E97" s="100"/>
      <c r="F97" s="100"/>
    </row>
    <row r="98" spans="1:6" x14ac:dyDescent="0.4">
      <c r="A98" s="98"/>
      <c r="B98" s="97" t="str">
        <f>CONCATENATE("SOUS-TOTAL HT  - ARTICLE ",A87)</f>
        <v>SOUS-TOTAL HT  - ARTICLE 2.3</v>
      </c>
      <c r="C98" s="139"/>
      <c r="D98" s="96"/>
      <c r="E98" s="104"/>
      <c r="F98" s="105">
        <f>SUM(F88:F97)</f>
        <v>0</v>
      </c>
    </row>
    <row r="99" spans="1:6" x14ac:dyDescent="0.4">
      <c r="A99" s="98"/>
      <c r="B99" s="99"/>
      <c r="C99" s="95"/>
      <c r="D99" s="63"/>
      <c r="E99" s="100"/>
      <c r="F99" s="100"/>
    </row>
    <row r="100" spans="1:6" s="137" customFormat="1" x14ac:dyDescent="0.4">
      <c r="A100" s="92" t="s">
        <v>98</v>
      </c>
      <c r="B100" s="102" t="s">
        <v>26</v>
      </c>
      <c r="C100" s="95"/>
      <c r="D100" s="63"/>
      <c r="E100" s="100"/>
      <c r="F100" s="100">
        <f t="shared" ref="F100:F106" si="2">$C100*E100</f>
        <v>0</v>
      </c>
    </row>
    <row r="101" spans="1:6" x14ac:dyDescent="0.4">
      <c r="A101" s="98"/>
      <c r="C101" s="95"/>
      <c r="D101" s="63"/>
      <c r="E101" s="100"/>
      <c r="F101" s="100">
        <f t="shared" si="2"/>
        <v>0</v>
      </c>
    </row>
    <row r="102" spans="1:6" ht="26.25" x14ac:dyDescent="0.4">
      <c r="A102" s="98"/>
      <c r="B102" s="99" t="s">
        <v>99</v>
      </c>
      <c r="C102" s="95"/>
      <c r="D102" s="63"/>
      <c r="E102" s="100"/>
      <c r="F102" s="100">
        <f t="shared" si="2"/>
        <v>0</v>
      </c>
    </row>
    <row r="103" spans="1:6" x14ac:dyDescent="0.4">
      <c r="A103" s="98"/>
      <c r="B103" s="101" t="s">
        <v>22</v>
      </c>
      <c r="C103" s="95">
        <v>15</v>
      </c>
      <c r="D103" s="63" t="s">
        <v>3</v>
      </c>
      <c r="E103" s="100"/>
      <c r="F103" s="100">
        <f t="shared" si="2"/>
        <v>0</v>
      </c>
    </row>
    <row r="104" spans="1:6" x14ac:dyDescent="0.4">
      <c r="A104" s="98"/>
      <c r="B104" s="101" t="s">
        <v>5</v>
      </c>
      <c r="C104" s="95">
        <f>7*8+4</f>
        <v>60</v>
      </c>
      <c r="D104" s="63" t="s">
        <v>3</v>
      </c>
      <c r="E104" s="100"/>
      <c r="F104" s="100">
        <f t="shared" si="2"/>
        <v>0</v>
      </c>
    </row>
    <row r="105" spans="1:6" x14ac:dyDescent="0.4">
      <c r="A105" s="98"/>
      <c r="B105" s="101" t="s">
        <v>32</v>
      </c>
      <c r="C105" s="95">
        <f>6*8+4</f>
        <v>52</v>
      </c>
      <c r="D105" s="63" t="s">
        <v>3</v>
      </c>
      <c r="E105" s="100"/>
      <c r="F105" s="100">
        <f t="shared" si="2"/>
        <v>0</v>
      </c>
    </row>
    <row r="106" spans="1:6" x14ac:dyDescent="0.4">
      <c r="A106" s="98"/>
      <c r="C106" s="95"/>
      <c r="D106" s="63"/>
      <c r="E106" s="100"/>
      <c r="F106" s="100">
        <f t="shared" si="2"/>
        <v>0</v>
      </c>
    </row>
    <row r="107" spans="1:6" ht="39.4" x14ac:dyDescent="0.4">
      <c r="A107" s="98"/>
      <c r="B107" s="99" t="s">
        <v>100</v>
      </c>
      <c r="C107" s="95"/>
      <c r="D107" s="63"/>
      <c r="E107" s="100"/>
      <c r="F107" s="100">
        <f t="shared" ref="F107:F112" si="3">$C107*E107</f>
        <v>0</v>
      </c>
    </row>
    <row r="108" spans="1:6" x14ac:dyDescent="0.4">
      <c r="A108" s="98"/>
      <c r="B108" s="101" t="s">
        <v>22</v>
      </c>
      <c r="C108" s="95">
        <v>1</v>
      </c>
      <c r="D108" s="63" t="s">
        <v>3</v>
      </c>
      <c r="E108" s="100"/>
      <c r="F108" s="100">
        <f t="shared" si="3"/>
        <v>0</v>
      </c>
    </row>
    <row r="109" spans="1:6" x14ac:dyDescent="0.4">
      <c r="A109" s="98"/>
      <c r="B109" s="101" t="s">
        <v>5</v>
      </c>
      <c r="C109" s="95">
        <v>24</v>
      </c>
      <c r="D109" s="63" t="s">
        <v>3</v>
      </c>
      <c r="E109" s="100"/>
      <c r="F109" s="100">
        <f t="shared" si="3"/>
        <v>0</v>
      </c>
    </row>
    <row r="110" spans="1:6" x14ac:dyDescent="0.4">
      <c r="A110" s="98"/>
      <c r="B110" s="101" t="s">
        <v>32</v>
      </c>
      <c r="C110" s="95">
        <v>18</v>
      </c>
      <c r="D110" s="63" t="s">
        <v>3</v>
      </c>
      <c r="E110" s="100"/>
      <c r="F110" s="100">
        <f t="shared" si="3"/>
        <v>0</v>
      </c>
    </row>
    <row r="111" spans="1:6" x14ac:dyDescent="0.4">
      <c r="A111" s="98"/>
      <c r="B111" s="101" t="s">
        <v>31</v>
      </c>
      <c r="C111" s="95">
        <v>16</v>
      </c>
      <c r="D111" s="63" t="s">
        <v>3</v>
      </c>
      <c r="E111" s="100"/>
      <c r="F111" s="100">
        <f t="shared" si="3"/>
        <v>0</v>
      </c>
    </row>
    <row r="112" spans="1:6" x14ac:dyDescent="0.4">
      <c r="A112" s="98"/>
      <c r="B112" s="101" t="s">
        <v>42</v>
      </c>
      <c r="C112" s="95">
        <v>25</v>
      </c>
      <c r="D112" s="63" t="s">
        <v>3</v>
      </c>
      <c r="E112" s="100"/>
      <c r="F112" s="100">
        <f t="shared" si="3"/>
        <v>0</v>
      </c>
    </row>
    <row r="113" spans="1:6" x14ac:dyDescent="0.4">
      <c r="A113" s="98"/>
      <c r="B113" s="101"/>
      <c r="C113" s="95"/>
      <c r="D113" s="63"/>
      <c r="E113" s="100"/>
      <c r="F113" s="100"/>
    </row>
    <row r="114" spans="1:6" x14ac:dyDescent="0.4">
      <c r="A114" s="98"/>
      <c r="B114" s="99" t="s">
        <v>23</v>
      </c>
      <c r="C114" s="95">
        <f>SUM(C91:C96)</f>
        <v>50</v>
      </c>
      <c r="D114" s="63" t="s">
        <v>1</v>
      </c>
      <c r="E114" s="100"/>
      <c r="F114" s="100">
        <f t="shared" ref="F114:F119" si="4">$C114*E114</f>
        <v>0</v>
      </c>
    </row>
    <row r="115" spans="1:6" x14ac:dyDescent="0.4">
      <c r="A115" s="98"/>
      <c r="C115" s="95"/>
      <c r="D115" s="63"/>
      <c r="E115" s="100"/>
      <c r="F115" s="100">
        <f t="shared" si="4"/>
        <v>0</v>
      </c>
    </row>
    <row r="116" spans="1:6" s="148" customFormat="1" x14ac:dyDescent="0.4">
      <c r="A116" s="98"/>
      <c r="B116" s="99" t="s">
        <v>101</v>
      </c>
      <c r="C116" s="95"/>
      <c r="D116" s="63"/>
      <c r="E116" s="100"/>
      <c r="F116" s="100">
        <f t="shared" si="4"/>
        <v>0</v>
      </c>
    </row>
    <row r="117" spans="1:6" s="148" customFormat="1" x14ac:dyDescent="0.4">
      <c r="A117" s="98"/>
      <c r="B117" s="101" t="s">
        <v>22</v>
      </c>
      <c r="C117" s="95"/>
      <c r="D117" s="63" t="s">
        <v>1</v>
      </c>
      <c r="E117" s="100"/>
      <c r="F117" s="103" t="s">
        <v>12</v>
      </c>
    </row>
    <row r="118" spans="1:6" x14ac:dyDescent="0.4">
      <c r="A118" s="98"/>
      <c r="B118" s="101" t="s">
        <v>5</v>
      </c>
      <c r="C118" s="95">
        <v>8</v>
      </c>
      <c r="D118" s="63" t="s">
        <v>1</v>
      </c>
      <c r="E118" s="100"/>
      <c r="F118" s="100">
        <f>$C118*E118</f>
        <v>0</v>
      </c>
    </row>
    <row r="119" spans="1:6" x14ac:dyDescent="0.4">
      <c r="A119" s="98"/>
      <c r="B119" s="101" t="s">
        <v>32</v>
      </c>
      <c r="C119" s="95">
        <v>6</v>
      </c>
      <c r="D119" s="63" t="s">
        <v>1</v>
      </c>
      <c r="E119" s="100"/>
      <c r="F119" s="100">
        <f t="shared" si="4"/>
        <v>0</v>
      </c>
    </row>
    <row r="120" spans="1:6" x14ac:dyDescent="0.4">
      <c r="A120" s="98"/>
      <c r="B120" s="101"/>
      <c r="C120" s="95"/>
      <c r="D120" s="63"/>
      <c r="E120" s="100"/>
      <c r="F120" s="100"/>
    </row>
    <row r="121" spans="1:6" x14ac:dyDescent="0.4">
      <c r="A121" s="98"/>
      <c r="B121" s="99" t="s">
        <v>24</v>
      </c>
      <c r="C121" s="95">
        <v>14</v>
      </c>
      <c r="D121" s="63" t="s">
        <v>1</v>
      </c>
      <c r="E121" s="100"/>
      <c r="F121" s="100">
        <f>$C121*E121</f>
        <v>0</v>
      </c>
    </row>
    <row r="122" spans="1:6" x14ac:dyDescent="0.4">
      <c r="A122" s="98"/>
      <c r="C122" s="95"/>
      <c r="D122" s="63"/>
      <c r="E122" s="100"/>
      <c r="F122" s="100"/>
    </row>
    <row r="123" spans="1:6" x14ac:dyDescent="0.4">
      <c r="A123" s="98"/>
      <c r="B123" s="97" t="str">
        <f>CONCATENATE("SOUS-TOTAL HT  - ARTICLE ",A100)</f>
        <v>SOUS-TOTAL HT  - ARTICLE 2.4</v>
      </c>
      <c r="C123" s="139"/>
      <c r="D123" s="96"/>
      <c r="E123" s="104"/>
      <c r="F123" s="105">
        <f>SUM(F101:F122)</f>
        <v>0</v>
      </c>
    </row>
    <row r="124" spans="1:6" x14ac:dyDescent="0.4">
      <c r="A124" s="98"/>
      <c r="C124" s="95"/>
      <c r="D124" s="63"/>
      <c r="E124" s="100"/>
      <c r="F124" s="100"/>
    </row>
    <row r="125" spans="1:6" s="137" customFormat="1" x14ac:dyDescent="0.4">
      <c r="A125" s="92" t="s">
        <v>102</v>
      </c>
      <c r="B125" s="102" t="s">
        <v>25</v>
      </c>
      <c r="C125" s="95"/>
      <c r="D125" s="63"/>
      <c r="E125" s="100"/>
      <c r="F125" s="100">
        <f t="shared" ref="F125:F132" si="5">$C125*E125</f>
        <v>0</v>
      </c>
    </row>
    <row r="126" spans="1:6" x14ac:dyDescent="0.4">
      <c r="A126" s="98"/>
      <c r="C126" s="95"/>
      <c r="D126" s="63"/>
      <c r="E126" s="100"/>
      <c r="F126" s="100">
        <f t="shared" si="5"/>
        <v>0</v>
      </c>
    </row>
    <row r="127" spans="1:6" ht="26.25" x14ac:dyDescent="0.4">
      <c r="A127" s="98"/>
      <c r="B127" s="99" t="s">
        <v>27</v>
      </c>
      <c r="C127" s="95"/>
      <c r="D127" s="63"/>
      <c r="E127" s="100"/>
      <c r="F127" s="100">
        <f t="shared" si="5"/>
        <v>0</v>
      </c>
    </row>
    <row r="128" spans="1:6" ht="14.25" customHeight="1" x14ac:dyDescent="0.4">
      <c r="A128" s="98"/>
      <c r="B128" s="101" t="s">
        <v>120</v>
      </c>
      <c r="C128" s="95">
        <v>1</v>
      </c>
      <c r="D128" s="63" t="s">
        <v>2</v>
      </c>
      <c r="E128" s="237"/>
      <c r="F128" s="100">
        <f t="shared" si="5"/>
        <v>0</v>
      </c>
    </row>
    <row r="129" spans="1:6" x14ac:dyDescent="0.4">
      <c r="A129" s="98"/>
      <c r="B129" s="101" t="s">
        <v>28</v>
      </c>
      <c r="C129" s="95">
        <v>2</v>
      </c>
      <c r="D129" s="63" t="s">
        <v>1</v>
      </c>
      <c r="E129" s="100"/>
      <c r="F129" s="100">
        <f t="shared" si="5"/>
        <v>0</v>
      </c>
    </row>
    <row r="130" spans="1:6" x14ac:dyDescent="0.4">
      <c r="A130" s="98"/>
      <c r="B130" s="101" t="s">
        <v>29</v>
      </c>
      <c r="C130" s="95">
        <v>1</v>
      </c>
      <c r="D130" s="63" t="s">
        <v>1</v>
      </c>
      <c r="E130" s="100"/>
      <c r="F130" s="100">
        <f t="shared" si="5"/>
        <v>0</v>
      </c>
    </row>
    <row r="131" spans="1:6" x14ac:dyDescent="0.4">
      <c r="A131" s="98"/>
      <c r="B131" s="101" t="s">
        <v>121</v>
      </c>
      <c r="C131" s="95">
        <v>2</v>
      </c>
      <c r="D131" s="63" t="s">
        <v>2</v>
      </c>
      <c r="E131" s="100"/>
      <c r="F131" s="100">
        <f t="shared" si="5"/>
        <v>0</v>
      </c>
    </row>
    <row r="132" spans="1:6" x14ac:dyDescent="0.4">
      <c r="A132" s="98"/>
      <c r="B132" s="101" t="s">
        <v>114</v>
      </c>
      <c r="C132" s="95">
        <v>1</v>
      </c>
      <c r="D132" s="63" t="s">
        <v>2</v>
      </c>
      <c r="E132" s="100"/>
      <c r="F132" s="100">
        <f t="shared" si="5"/>
        <v>0</v>
      </c>
    </row>
    <row r="133" spans="1:6" x14ac:dyDescent="0.4">
      <c r="A133" s="98"/>
      <c r="C133" s="95"/>
      <c r="D133" s="63"/>
      <c r="E133" s="100"/>
      <c r="F133" s="100"/>
    </row>
    <row r="134" spans="1:6" x14ac:dyDescent="0.4">
      <c r="A134" s="98"/>
      <c r="B134" s="97" t="str">
        <f>CONCATENATE("SOUS-TOTAL HT  - ARTICLE ",A125)</f>
        <v>SOUS-TOTAL HT  - ARTICLE 2.5</v>
      </c>
      <c r="C134" s="139"/>
      <c r="D134" s="96"/>
      <c r="E134" s="104"/>
      <c r="F134" s="105">
        <f>SUM(F124:F133)</f>
        <v>0</v>
      </c>
    </row>
    <row r="135" spans="1:6" x14ac:dyDescent="0.4">
      <c r="A135" s="98"/>
      <c r="B135" s="61"/>
      <c r="C135" s="95"/>
      <c r="D135" s="63"/>
      <c r="E135" s="100"/>
      <c r="F135" s="62"/>
    </row>
    <row r="136" spans="1:6" s="137" customFormat="1" x14ac:dyDescent="0.4">
      <c r="A136" s="92" t="s">
        <v>103</v>
      </c>
      <c r="B136" s="102" t="s">
        <v>30</v>
      </c>
      <c r="C136" s="95"/>
      <c r="D136" s="63"/>
      <c r="E136" s="100"/>
      <c r="F136" s="100">
        <f t="shared" ref="F136:F143" si="6">$C136*E136</f>
        <v>0</v>
      </c>
    </row>
    <row r="137" spans="1:6" x14ac:dyDescent="0.4">
      <c r="A137" s="98"/>
      <c r="C137" s="95"/>
      <c r="D137" s="63"/>
      <c r="E137" s="100"/>
      <c r="F137" s="100">
        <f t="shared" si="6"/>
        <v>0</v>
      </c>
    </row>
    <row r="138" spans="1:6" ht="26.25" x14ac:dyDescent="0.4">
      <c r="A138" s="98"/>
      <c r="B138" s="99" t="s">
        <v>104</v>
      </c>
      <c r="C138" s="95">
        <f>+C128</f>
        <v>1</v>
      </c>
      <c r="D138" s="63" t="s">
        <v>2</v>
      </c>
      <c r="E138" s="100"/>
      <c r="F138" s="100">
        <f t="shared" si="6"/>
        <v>0</v>
      </c>
    </row>
    <row r="139" spans="1:6" x14ac:dyDescent="0.4">
      <c r="A139" s="98"/>
      <c r="B139" s="99"/>
      <c r="C139" s="95"/>
      <c r="D139" s="63"/>
      <c r="E139" s="100"/>
      <c r="F139" s="100">
        <f t="shared" si="6"/>
        <v>0</v>
      </c>
    </row>
    <row r="140" spans="1:6" ht="39.4" x14ac:dyDescent="0.4">
      <c r="A140" s="98"/>
      <c r="B140" s="99" t="s">
        <v>40</v>
      </c>
      <c r="C140" s="95">
        <f>SUM(C91:C92)</f>
        <v>17</v>
      </c>
      <c r="D140" s="63" t="s">
        <v>2</v>
      </c>
      <c r="E140" s="100"/>
      <c r="F140" s="100">
        <f t="shared" si="6"/>
        <v>0</v>
      </c>
    </row>
    <row r="141" spans="1:6" ht="26.25" x14ac:dyDescent="0.4">
      <c r="A141" s="98"/>
      <c r="B141" s="99" t="s">
        <v>41</v>
      </c>
      <c r="C141" s="95">
        <f>SUM(C94:C95)</f>
        <v>17</v>
      </c>
      <c r="D141" s="63" t="s">
        <v>2</v>
      </c>
      <c r="E141" s="100"/>
      <c r="F141" s="100">
        <f>$C141*E141</f>
        <v>0</v>
      </c>
    </row>
    <row r="142" spans="1:6" x14ac:dyDescent="0.4">
      <c r="A142" s="98"/>
      <c r="C142" s="95"/>
      <c r="D142" s="63"/>
      <c r="E142" s="100"/>
      <c r="F142" s="100">
        <f t="shared" si="6"/>
        <v>0</v>
      </c>
    </row>
    <row r="143" spans="1:6" ht="26.25" x14ac:dyDescent="0.4">
      <c r="A143" s="98"/>
      <c r="B143" s="99" t="s">
        <v>37</v>
      </c>
      <c r="C143" s="95">
        <f>+C138</f>
        <v>1</v>
      </c>
      <c r="D143" s="63" t="s">
        <v>2</v>
      </c>
      <c r="E143" s="100"/>
      <c r="F143" s="100">
        <f t="shared" si="6"/>
        <v>0</v>
      </c>
    </row>
    <row r="144" spans="1:6" x14ac:dyDescent="0.4">
      <c r="A144" s="98"/>
      <c r="C144" s="95"/>
      <c r="D144" s="63"/>
      <c r="E144" s="100"/>
      <c r="F144" s="100"/>
    </row>
    <row r="145" spans="1:181" x14ac:dyDescent="0.4">
      <c r="A145" s="98"/>
      <c r="B145" s="97" t="str">
        <f>CONCATENATE("SOUS-TOTAL HT  - ARTICLE ",A136)</f>
        <v>SOUS-TOTAL HT  - ARTICLE 2.6</v>
      </c>
      <c r="C145" s="139"/>
      <c r="D145" s="96"/>
      <c r="E145" s="104"/>
      <c r="F145" s="105">
        <f>SUM(F136:F144)</f>
        <v>0</v>
      </c>
    </row>
    <row r="146" spans="1:181" x14ac:dyDescent="0.4">
      <c r="A146" s="98"/>
      <c r="C146" s="95"/>
      <c r="D146" s="63"/>
      <c r="E146" s="100"/>
      <c r="F146" s="100"/>
    </row>
    <row r="147" spans="1:181" ht="12.75" customHeight="1" x14ac:dyDescent="0.4">
      <c r="A147" s="98"/>
      <c r="C147" s="90"/>
      <c r="D147" s="63"/>
      <c r="E147" s="100"/>
      <c r="F147" s="100"/>
    </row>
    <row r="148" spans="1:181" ht="15.75" x14ac:dyDescent="0.5">
      <c r="A148" s="149"/>
      <c r="B148" s="150" t="s">
        <v>9</v>
      </c>
      <c r="C148" s="151"/>
      <c r="D148" s="152"/>
      <c r="E148" s="142"/>
      <c r="F148" s="153"/>
    </row>
    <row r="149" spans="1:181" x14ac:dyDescent="0.4">
      <c r="A149" s="98"/>
      <c r="C149" s="95"/>
      <c r="D149" s="63"/>
      <c r="E149" s="100"/>
      <c r="F149" s="100"/>
    </row>
    <row r="150" spans="1:181" x14ac:dyDescent="0.4">
      <c r="A150" s="149"/>
      <c r="B150" s="154" t="str">
        <f>B8</f>
        <v>INSTALLATIONS DE CHAUFFAGE/CLIMATISATION PAR PAC AIR/AIR</v>
      </c>
      <c r="C150" s="151"/>
      <c r="D150" s="152"/>
      <c r="E150" s="142"/>
      <c r="F150" s="153"/>
    </row>
    <row r="151" spans="1:181" x14ac:dyDescent="0.4">
      <c r="A151" s="98"/>
      <c r="C151" s="90"/>
      <c r="D151" s="63"/>
      <c r="E151" s="100"/>
      <c r="F151" s="116"/>
    </row>
    <row r="152" spans="1:181" x14ac:dyDescent="0.4">
      <c r="A152" s="98" t="str">
        <f>A10</f>
        <v>1.1</v>
      </c>
      <c r="B152" s="107" t="str">
        <f>B10</f>
        <v>PRINCIPES DE FONCTIONNEMENT</v>
      </c>
      <c r="C152" s="90"/>
      <c r="D152" s="63"/>
      <c r="E152" s="63"/>
      <c r="F152" s="91" t="str">
        <f>F10</f>
        <v>Pour mémoire</v>
      </c>
    </row>
    <row r="153" spans="1:181" x14ac:dyDescent="0.4">
      <c r="A153" s="98" t="str">
        <f>A12</f>
        <v>1.2</v>
      </c>
      <c r="B153" s="107" t="str">
        <f>B12</f>
        <v>INSTALLATION DE CHAUFFAGE</v>
      </c>
      <c r="C153" s="90"/>
      <c r="D153" s="63"/>
      <c r="E153" s="63"/>
      <c r="F153" s="110">
        <f>F36</f>
        <v>0</v>
      </c>
      <c r="H153" s="124"/>
    </row>
    <row r="154" spans="1:181" s="156" customFormat="1" x14ac:dyDescent="0.4">
      <c r="A154" s="98" t="str">
        <f>A38</f>
        <v>1.3</v>
      </c>
      <c r="B154" s="107" t="str">
        <f>B38</f>
        <v>DISTRIBUTION DU FLUIDE CALOPORTEUR</v>
      </c>
      <c r="C154" s="90"/>
      <c r="D154" s="63"/>
      <c r="E154" s="63"/>
      <c r="F154" s="110">
        <f>F44</f>
        <v>0</v>
      </c>
      <c r="G154" s="60"/>
      <c r="H154" s="155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60"/>
      <c r="AT154" s="60"/>
      <c r="AU154" s="60"/>
      <c r="AV154" s="60"/>
      <c r="AW154" s="60"/>
      <c r="AX154" s="60"/>
      <c r="AY154" s="60"/>
      <c r="AZ154" s="60"/>
      <c r="BA154" s="60"/>
      <c r="BB154" s="60"/>
      <c r="BC154" s="60"/>
      <c r="BD154" s="60"/>
      <c r="BE154" s="60"/>
      <c r="BF154" s="60"/>
      <c r="BG154" s="60"/>
      <c r="BH154" s="60"/>
      <c r="BI154" s="60"/>
      <c r="BJ154" s="60"/>
      <c r="BK154" s="60"/>
      <c r="BL154" s="60"/>
      <c r="BM154" s="60"/>
      <c r="BN154" s="60"/>
      <c r="BO154" s="60"/>
      <c r="BP154" s="60"/>
      <c r="BQ154" s="60"/>
      <c r="BR154" s="60"/>
      <c r="BS154" s="60"/>
      <c r="BT154" s="60"/>
      <c r="BU154" s="60"/>
      <c r="BV154" s="60"/>
      <c r="BW154" s="60"/>
      <c r="BX154" s="60"/>
      <c r="BY154" s="60"/>
      <c r="BZ154" s="60"/>
      <c r="CA154" s="60"/>
      <c r="CB154" s="60"/>
      <c r="CC154" s="60"/>
      <c r="CD154" s="60"/>
      <c r="CE154" s="60"/>
      <c r="CF154" s="60"/>
      <c r="CG154" s="60"/>
      <c r="CH154" s="60"/>
      <c r="CI154" s="60"/>
      <c r="CJ154" s="60"/>
      <c r="CK154" s="60"/>
      <c r="CL154" s="60"/>
      <c r="CM154" s="60"/>
      <c r="CN154" s="60"/>
      <c r="CO154" s="60"/>
      <c r="CP154" s="60"/>
      <c r="CQ154" s="60"/>
      <c r="CR154" s="60"/>
      <c r="CS154" s="60"/>
      <c r="CT154" s="60"/>
      <c r="CU154" s="60"/>
      <c r="CV154" s="60"/>
      <c r="CW154" s="60"/>
      <c r="CX154" s="60"/>
      <c r="CY154" s="60"/>
      <c r="CZ154" s="60"/>
      <c r="DA154" s="60"/>
      <c r="DB154" s="60"/>
      <c r="DC154" s="60"/>
      <c r="DD154" s="60"/>
      <c r="DE154" s="60"/>
      <c r="DF154" s="60"/>
      <c r="DG154" s="60"/>
      <c r="DH154" s="60"/>
      <c r="DI154" s="60"/>
      <c r="DJ154" s="60"/>
      <c r="DK154" s="60"/>
      <c r="DL154" s="60"/>
      <c r="DM154" s="60"/>
      <c r="DN154" s="60"/>
      <c r="DO154" s="60"/>
      <c r="DP154" s="60"/>
      <c r="DQ154" s="60"/>
      <c r="DR154" s="60"/>
      <c r="DS154" s="60"/>
      <c r="DT154" s="60"/>
      <c r="DU154" s="60"/>
      <c r="DV154" s="60"/>
      <c r="DW154" s="60"/>
      <c r="DX154" s="60"/>
      <c r="DY154" s="60"/>
      <c r="DZ154" s="60"/>
      <c r="EA154" s="60"/>
      <c r="EB154" s="60"/>
      <c r="EC154" s="60"/>
      <c r="ED154" s="60"/>
      <c r="EE154" s="60"/>
      <c r="EF154" s="60"/>
      <c r="EG154" s="60"/>
      <c r="EH154" s="60"/>
      <c r="EI154" s="60"/>
      <c r="EJ154" s="60"/>
      <c r="EK154" s="60"/>
      <c r="EL154" s="60"/>
      <c r="EM154" s="60"/>
      <c r="EN154" s="60"/>
      <c r="EO154" s="60"/>
      <c r="EP154" s="60"/>
      <c r="EQ154" s="60"/>
      <c r="ER154" s="60"/>
      <c r="ES154" s="60"/>
      <c r="ET154" s="60"/>
      <c r="EU154" s="60"/>
      <c r="EV154" s="60"/>
      <c r="EW154" s="60"/>
      <c r="EX154" s="60"/>
      <c r="EY154" s="60"/>
      <c r="EZ154" s="60"/>
      <c r="FA154" s="60"/>
      <c r="FB154" s="60"/>
      <c r="FC154" s="60"/>
      <c r="FD154" s="60"/>
      <c r="FE154" s="60"/>
      <c r="FF154" s="60"/>
      <c r="FG154" s="60"/>
      <c r="FH154" s="60"/>
      <c r="FI154" s="60"/>
      <c r="FJ154" s="60"/>
      <c r="FK154" s="60"/>
      <c r="FL154" s="60"/>
      <c r="FM154" s="60"/>
      <c r="FN154" s="60"/>
      <c r="FO154" s="60"/>
      <c r="FP154" s="60"/>
      <c r="FQ154" s="60"/>
      <c r="FR154" s="60"/>
      <c r="FS154" s="60"/>
      <c r="FT154" s="60"/>
      <c r="FU154" s="60"/>
      <c r="FV154" s="60"/>
      <c r="FW154" s="60"/>
      <c r="FX154" s="60"/>
      <c r="FY154" s="60"/>
    </row>
    <row r="155" spans="1:181" s="156" customFormat="1" x14ac:dyDescent="0.4">
      <c r="A155" s="98" t="str">
        <f>A46</f>
        <v>1.4</v>
      </c>
      <c r="B155" s="107" t="str">
        <f>B46</f>
        <v>ISOLATION DES CIRCUITS FRIGORIFIQUES</v>
      </c>
      <c r="C155" s="90"/>
      <c r="D155" s="63"/>
      <c r="E155" s="63"/>
      <c r="F155" s="91" t="str">
        <f>F48</f>
        <v>à intégrer dans le poste 1.3</v>
      </c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S155" s="60"/>
      <c r="AT155" s="60"/>
      <c r="AU155" s="60"/>
      <c r="AV155" s="60"/>
      <c r="AW155" s="60"/>
      <c r="AX155" s="60"/>
      <c r="AY155" s="60"/>
      <c r="AZ155" s="60"/>
      <c r="BA155" s="60"/>
      <c r="BB155" s="60"/>
      <c r="BC155" s="60"/>
      <c r="BD155" s="60"/>
      <c r="BE155" s="60"/>
      <c r="BF155" s="60"/>
      <c r="BG155" s="60"/>
      <c r="BH155" s="60"/>
      <c r="BI155" s="60"/>
      <c r="BJ155" s="60"/>
      <c r="BK155" s="60"/>
      <c r="BL155" s="60"/>
      <c r="BM155" s="60"/>
      <c r="BN155" s="60"/>
      <c r="BO155" s="60"/>
      <c r="BP155" s="60"/>
      <c r="BQ155" s="60"/>
      <c r="BR155" s="60"/>
      <c r="BS155" s="60"/>
      <c r="BT155" s="60"/>
      <c r="BU155" s="60"/>
      <c r="BV155" s="60"/>
      <c r="BW155" s="60"/>
      <c r="BX155" s="60"/>
      <c r="BY155" s="60"/>
      <c r="BZ155" s="60"/>
      <c r="CA155" s="60"/>
      <c r="CB155" s="60"/>
      <c r="CC155" s="60"/>
      <c r="CD155" s="60"/>
      <c r="CE155" s="60"/>
      <c r="CF155" s="60"/>
      <c r="CG155" s="60"/>
      <c r="CH155" s="60"/>
      <c r="CI155" s="60"/>
      <c r="CJ155" s="60"/>
      <c r="CK155" s="60"/>
      <c r="CL155" s="60"/>
      <c r="CM155" s="60"/>
      <c r="CN155" s="60"/>
      <c r="CO155" s="60"/>
      <c r="CP155" s="60"/>
      <c r="CQ155" s="60"/>
      <c r="CR155" s="60"/>
      <c r="CS155" s="60"/>
      <c r="CT155" s="60"/>
      <c r="CU155" s="60"/>
      <c r="CV155" s="60"/>
      <c r="CW155" s="60"/>
      <c r="CX155" s="60"/>
      <c r="CY155" s="60"/>
      <c r="CZ155" s="60"/>
      <c r="DA155" s="60"/>
      <c r="DB155" s="60"/>
      <c r="DC155" s="60"/>
      <c r="DD155" s="60"/>
      <c r="DE155" s="60"/>
      <c r="DF155" s="60"/>
      <c r="DG155" s="60"/>
      <c r="DH155" s="60"/>
      <c r="DI155" s="60"/>
      <c r="DJ155" s="60"/>
      <c r="DK155" s="60"/>
      <c r="DL155" s="60"/>
      <c r="DM155" s="60"/>
      <c r="DN155" s="60"/>
      <c r="DO155" s="60"/>
      <c r="DP155" s="60"/>
      <c r="DQ155" s="60"/>
      <c r="DR155" s="60"/>
      <c r="DS155" s="60"/>
      <c r="DT155" s="60"/>
      <c r="DU155" s="60"/>
      <c r="DV155" s="60"/>
      <c r="DW155" s="60"/>
      <c r="DX155" s="60"/>
      <c r="DY155" s="60"/>
      <c r="DZ155" s="60"/>
      <c r="EA155" s="60"/>
      <c r="EB155" s="60"/>
      <c r="EC155" s="60"/>
      <c r="ED155" s="60"/>
      <c r="EE155" s="60"/>
      <c r="EF155" s="60"/>
      <c r="EG155" s="60"/>
      <c r="EH155" s="60"/>
      <c r="EI155" s="60"/>
      <c r="EJ155" s="60"/>
      <c r="EK155" s="60"/>
      <c r="EL155" s="60"/>
      <c r="EM155" s="60"/>
      <c r="EN155" s="60"/>
      <c r="EO155" s="60"/>
      <c r="EP155" s="60"/>
      <c r="EQ155" s="60"/>
      <c r="ER155" s="60"/>
      <c r="ES155" s="60"/>
      <c r="ET155" s="60"/>
      <c r="EU155" s="60"/>
      <c r="EV155" s="60"/>
      <c r="EW155" s="60"/>
      <c r="EX155" s="60"/>
      <c r="EY155" s="60"/>
      <c r="EZ155" s="60"/>
      <c r="FA155" s="60"/>
      <c r="FB155" s="60"/>
      <c r="FC155" s="60"/>
      <c r="FD155" s="60"/>
      <c r="FE155" s="60"/>
      <c r="FF155" s="60"/>
      <c r="FG155" s="60"/>
      <c r="FH155" s="60"/>
      <c r="FI155" s="60"/>
      <c r="FJ155" s="60"/>
      <c r="FK155" s="60"/>
      <c r="FL155" s="60"/>
      <c r="FM155" s="60"/>
      <c r="FN155" s="60"/>
      <c r="FO155" s="60"/>
      <c r="FP155" s="60"/>
      <c r="FQ155" s="60"/>
      <c r="FR155" s="60"/>
      <c r="FS155" s="60"/>
      <c r="FT155" s="60"/>
      <c r="FU155" s="60"/>
      <c r="FV155" s="60"/>
      <c r="FW155" s="60"/>
      <c r="FX155" s="60"/>
      <c r="FY155" s="60"/>
    </row>
    <row r="156" spans="1:181" s="156" customFormat="1" x14ac:dyDescent="0.4">
      <c r="A156" s="98" t="str">
        <f>A50</f>
        <v>1.5</v>
      </c>
      <c r="B156" s="107" t="str">
        <f>B50</f>
        <v>CONDENSATS</v>
      </c>
      <c r="C156" s="90"/>
      <c r="D156" s="63"/>
      <c r="E156" s="63"/>
      <c r="F156" s="110">
        <f>F57</f>
        <v>0</v>
      </c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0"/>
      <c r="AW156" s="60"/>
      <c r="AX156" s="60"/>
      <c r="AY156" s="60"/>
      <c r="AZ156" s="60"/>
      <c r="BA156" s="60"/>
      <c r="BB156" s="60"/>
      <c r="BC156" s="60"/>
      <c r="BD156" s="60"/>
      <c r="BE156" s="60"/>
      <c r="BF156" s="60"/>
      <c r="BG156" s="60"/>
      <c r="BH156" s="60"/>
      <c r="BI156" s="60"/>
      <c r="BJ156" s="60"/>
      <c r="BK156" s="60"/>
      <c r="BL156" s="60"/>
      <c r="BM156" s="60"/>
      <c r="BN156" s="60"/>
      <c r="BO156" s="60"/>
      <c r="BP156" s="60"/>
      <c r="BQ156" s="60"/>
      <c r="BR156" s="60"/>
      <c r="BS156" s="60"/>
      <c r="BT156" s="60"/>
      <c r="BU156" s="60"/>
      <c r="BV156" s="60"/>
      <c r="BW156" s="60"/>
      <c r="BX156" s="60"/>
      <c r="BY156" s="60"/>
      <c r="BZ156" s="60"/>
      <c r="CA156" s="60"/>
      <c r="CB156" s="60"/>
      <c r="CC156" s="60"/>
      <c r="CD156" s="60"/>
      <c r="CE156" s="60"/>
      <c r="CF156" s="60"/>
      <c r="CG156" s="60"/>
      <c r="CH156" s="60"/>
      <c r="CI156" s="60"/>
      <c r="CJ156" s="60"/>
      <c r="CK156" s="60"/>
      <c r="CL156" s="60"/>
      <c r="CM156" s="60"/>
      <c r="CN156" s="60"/>
      <c r="CO156" s="60"/>
      <c r="CP156" s="60"/>
      <c r="CQ156" s="60"/>
      <c r="CR156" s="60"/>
      <c r="CS156" s="60"/>
      <c r="CT156" s="60"/>
      <c r="CU156" s="60"/>
      <c r="CV156" s="60"/>
      <c r="CW156" s="60"/>
      <c r="CX156" s="60"/>
      <c r="CY156" s="60"/>
      <c r="CZ156" s="60"/>
      <c r="DA156" s="60"/>
      <c r="DB156" s="60"/>
      <c r="DC156" s="60"/>
      <c r="DD156" s="60"/>
      <c r="DE156" s="60"/>
      <c r="DF156" s="60"/>
      <c r="DG156" s="60"/>
      <c r="DH156" s="60"/>
      <c r="DI156" s="60"/>
      <c r="DJ156" s="60"/>
      <c r="DK156" s="60"/>
      <c r="DL156" s="60"/>
      <c r="DM156" s="60"/>
      <c r="DN156" s="60"/>
      <c r="DO156" s="60"/>
      <c r="DP156" s="60"/>
      <c r="DQ156" s="60"/>
      <c r="DR156" s="60"/>
      <c r="DS156" s="60"/>
      <c r="DT156" s="60"/>
      <c r="DU156" s="60"/>
      <c r="DV156" s="60"/>
      <c r="DW156" s="60"/>
      <c r="DX156" s="60"/>
      <c r="DY156" s="60"/>
      <c r="DZ156" s="60"/>
      <c r="EA156" s="60"/>
      <c r="EB156" s="60"/>
      <c r="EC156" s="60"/>
      <c r="ED156" s="60"/>
      <c r="EE156" s="60"/>
      <c r="EF156" s="60"/>
      <c r="EG156" s="60"/>
      <c r="EH156" s="60"/>
      <c r="EI156" s="60"/>
      <c r="EJ156" s="60"/>
      <c r="EK156" s="60"/>
      <c r="EL156" s="60"/>
      <c r="EM156" s="60"/>
      <c r="EN156" s="60"/>
      <c r="EO156" s="60"/>
      <c r="EP156" s="60"/>
      <c r="EQ156" s="60"/>
      <c r="ER156" s="60"/>
      <c r="ES156" s="60"/>
      <c r="ET156" s="60"/>
      <c r="EU156" s="60"/>
      <c r="EV156" s="60"/>
      <c r="EW156" s="60"/>
      <c r="EX156" s="60"/>
      <c r="EY156" s="60"/>
      <c r="EZ156" s="60"/>
      <c r="FA156" s="60"/>
      <c r="FB156" s="60"/>
      <c r="FC156" s="60"/>
      <c r="FD156" s="60"/>
      <c r="FE156" s="60"/>
      <c r="FF156" s="60"/>
      <c r="FG156" s="60"/>
      <c r="FH156" s="60"/>
      <c r="FI156" s="60"/>
      <c r="FJ156" s="60"/>
      <c r="FK156" s="60"/>
      <c r="FL156" s="60"/>
      <c r="FM156" s="60"/>
      <c r="FN156" s="60"/>
      <c r="FO156" s="60"/>
      <c r="FP156" s="60"/>
      <c r="FQ156" s="60"/>
      <c r="FR156" s="60"/>
      <c r="FS156" s="60"/>
      <c r="FT156" s="60"/>
      <c r="FU156" s="60"/>
      <c r="FV156" s="60"/>
      <c r="FW156" s="60"/>
      <c r="FX156" s="60"/>
      <c r="FY156" s="60"/>
    </row>
    <row r="157" spans="1:181" s="156" customFormat="1" x14ac:dyDescent="0.4">
      <c r="A157" s="98" t="str">
        <f>A59</f>
        <v>1.6</v>
      </c>
      <c r="B157" s="107" t="str">
        <f>B59</f>
        <v>ETIQUETAGE</v>
      </c>
      <c r="C157" s="90"/>
      <c r="D157" s="63"/>
      <c r="E157" s="63"/>
      <c r="F157" s="110">
        <f>F65</f>
        <v>0</v>
      </c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0"/>
      <c r="AW157" s="60"/>
      <c r="AX157" s="60"/>
      <c r="AY157" s="60"/>
      <c r="AZ157" s="60"/>
      <c r="BA157" s="60"/>
      <c r="BB157" s="60"/>
      <c r="BC157" s="60"/>
      <c r="BD157" s="60"/>
      <c r="BE157" s="60"/>
      <c r="BF157" s="60"/>
      <c r="BG157" s="60"/>
      <c r="BH157" s="60"/>
      <c r="BI157" s="60"/>
      <c r="BJ157" s="60"/>
      <c r="BK157" s="60"/>
      <c r="BL157" s="60"/>
      <c r="BM157" s="60"/>
      <c r="BN157" s="60"/>
      <c r="BO157" s="60"/>
      <c r="BP157" s="60"/>
      <c r="BQ157" s="60"/>
      <c r="BR157" s="60"/>
      <c r="BS157" s="60"/>
      <c r="BT157" s="60"/>
      <c r="BU157" s="60"/>
      <c r="BV157" s="60"/>
      <c r="BW157" s="60"/>
      <c r="BX157" s="60"/>
      <c r="BY157" s="60"/>
      <c r="BZ157" s="60"/>
      <c r="CA157" s="60"/>
      <c r="CB157" s="60"/>
      <c r="CC157" s="60"/>
      <c r="CD157" s="60"/>
      <c r="CE157" s="60"/>
      <c r="CF157" s="60"/>
      <c r="CG157" s="60"/>
      <c r="CH157" s="60"/>
      <c r="CI157" s="60"/>
      <c r="CJ157" s="60"/>
      <c r="CK157" s="60"/>
      <c r="CL157" s="60"/>
      <c r="CM157" s="60"/>
      <c r="CN157" s="60"/>
      <c r="CO157" s="60"/>
      <c r="CP157" s="60"/>
      <c r="CQ157" s="60"/>
      <c r="CR157" s="60"/>
      <c r="CS157" s="60"/>
      <c r="CT157" s="60"/>
      <c r="CU157" s="60"/>
      <c r="CV157" s="60"/>
      <c r="CW157" s="60"/>
      <c r="CX157" s="60"/>
      <c r="CY157" s="60"/>
      <c r="CZ157" s="60"/>
      <c r="DA157" s="60"/>
      <c r="DB157" s="60"/>
      <c r="DC157" s="60"/>
      <c r="DD157" s="60"/>
      <c r="DE157" s="60"/>
      <c r="DF157" s="60"/>
      <c r="DG157" s="60"/>
      <c r="DH157" s="60"/>
      <c r="DI157" s="60"/>
      <c r="DJ157" s="60"/>
      <c r="DK157" s="60"/>
      <c r="DL157" s="60"/>
      <c r="DM157" s="60"/>
      <c r="DN157" s="60"/>
      <c r="DO157" s="60"/>
      <c r="DP157" s="60"/>
      <c r="DQ157" s="60"/>
      <c r="DR157" s="60"/>
      <c r="DS157" s="60"/>
      <c r="DT157" s="60"/>
      <c r="DU157" s="60"/>
      <c r="DV157" s="60"/>
      <c r="DW157" s="60"/>
      <c r="DX157" s="60"/>
      <c r="DY157" s="60"/>
      <c r="DZ157" s="60"/>
      <c r="EA157" s="60"/>
      <c r="EB157" s="60"/>
      <c r="EC157" s="60"/>
      <c r="ED157" s="60"/>
      <c r="EE157" s="60"/>
      <c r="EF157" s="60"/>
      <c r="EG157" s="60"/>
      <c r="EH157" s="60"/>
      <c r="EI157" s="60"/>
      <c r="EJ157" s="60"/>
      <c r="EK157" s="60"/>
      <c r="EL157" s="60"/>
      <c r="EM157" s="60"/>
      <c r="EN157" s="60"/>
      <c r="EO157" s="60"/>
      <c r="EP157" s="60"/>
      <c r="EQ157" s="60"/>
      <c r="ER157" s="60"/>
      <c r="ES157" s="60"/>
      <c r="ET157" s="60"/>
      <c r="EU157" s="60"/>
      <c r="EV157" s="60"/>
      <c r="EW157" s="60"/>
      <c r="EX157" s="60"/>
      <c r="EY157" s="60"/>
      <c r="EZ157" s="60"/>
      <c r="FA157" s="60"/>
      <c r="FB157" s="60"/>
      <c r="FC157" s="60"/>
      <c r="FD157" s="60"/>
      <c r="FE157" s="60"/>
      <c r="FF157" s="60"/>
      <c r="FG157" s="60"/>
      <c r="FH157" s="60"/>
      <c r="FI157" s="60"/>
      <c r="FJ157" s="60"/>
      <c r="FK157" s="60"/>
      <c r="FL157" s="60"/>
      <c r="FM157" s="60"/>
      <c r="FN157" s="60"/>
      <c r="FO157" s="60"/>
      <c r="FP157" s="60"/>
      <c r="FQ157" s="60"/>
      <c r="FR157" s="60"/>
      <c r="FS157" s="60"/>
      <c r="FT157" s="60"/>
      <c r="FU157" s="60"/>
      <c r="FV157" s="60"/>
      <c r="FW157" s="60"/>
      <c r="FX157" s="60"/>
      <c r="FY157" s="60"/>
    </row>
    <row r="158" spans="1:181" s="156" customFormat="1" x14ac:dyDescent="0.4">
      <c r="A158" s="98" t="str">
        <f>A67</f>
        <v>1.7</v>
      </c>
      <c r="B158" s="157" t="str">
        <f>B67</f>
        <v>FIXATIONS</v>
      </c>
      <c r="C158" s="90"/>
      <c r="D158" s="63"/>
      <c r="E158" s="63"/>
      <c r="F158" s="91" t="str">
        <f>F69</f>
        <v>Pour mémoire</v>
      </c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60"/>
      <c r="AW158" s="60"/>
      <c r="AX158" s="60"/>
      <c r="AY158" s="60"/>
      <c r="AZ158" s="60"/>
      <c r="BA158" s="60"/>
      <c r="BB158" s="60"/>
      <c r="BC158" s="60"/>
      <c r="BD158" s="60"/>
      <c r="BE158" s="60"/>
      <c r="BF158" s="60"/>
      <c r="BG158" s="60"/>
      <c r="BH158" s="60"/>
      <c r="BI158" s="60"/>
      <c r="BJ158" s="60"/>
      <c r="BK158" s="60"/>
      <c r="BL158" s="60"/>
      <c r="BM158" s="60"/>
      <c r="BN158" s="60"/>
      <c r="BO158" s="60"/>
      <c r="BP158" s="60"/>
      <c r="BQ158" s="60"/>
      <c r="BR158" s="60"/>
      <c r="BS158" s="60"/>
      <c r="BT158" s="60"/>
      <c r="BU158" s="60"/>
      <c r="BV158" s="60"/>
      <c r="BW158" s="60"/>
      <c r="BX158" s="60"/>
      <c r="BY158" s="60"/>
      <c r="BZ158" s="60"/>
      <c r="CA158" s="60"/>
      <c r="CB158" s="60"/>
      <c r="CC158" s="60"/>
      <c r="CD158" s="60"/>
      <c r="CE158" s="60"/>
      <c r="CF158" s="60"/>
      <c r="CG158" s="60"/>
      <c r="CH158" s="60"/>
      <c r="CI158" s="60"/>
      <c r="CJ158" s="60"/>
      <c r="CK158" s="60"/>
      <c r="CL158" s="60"/>
      <c r="CM158" s="60"/>
      <c r="CN158" s="60"/>
      <c r="CO158" s="60"/>
      <c r="CP158" s="60"/>
      <c r="CQ158" s="60"/>
      <c r="CR158" s="60"/>
      <c r="CS158" s="60"/>
      <c r="CT158" s="60"/>
      <c r="CU158" s="60"/>
      <c r="CV158" s="60"/>
      <c r="CW158" s="60"/>
      <c r="CX158" s="60"/>
      <c r="CY158" s="60"/>
      <c r="CZ158" s="60"/>
      <c r="DA158" s="60"/>
      <c r="DB158" s="60"/>
      <c r="DC158" s="60"/>
      <c r="DD158" s="60"/>
      <c r="DE158" s="60"/>
      <c r="DF158" s="60"/>
      <c r="DG158" s="60"/>
      <c r="DH158" s="60"/>
      <c r="DI158" s="60"/>
      <c r="DJ158" s="60"/>
      <c r="DK158" s="60"/>
      <c r="DL158" s="60"/>
      <c r="DM158" s="60"/>
      <c r="DN158" s="60"/>
      <c r="DO158" s="60"/>
      <c r="DP158" s="60"/>
      <c r="DQ158" s="60"/>
      <c r="DR158" s="60"/>
      <c r="DS158" s="60"/>
      <c r="DT158" s="60"/>
      <c r="DU158" s="60"/>
      <c r="DV158" s="60"/>
      <c r="DW158" s="60"/>
      <c r="DX158" s="60"/>
      <c r="DY158" s="60"/>
      <c r="DZ158" s="60"/>
      <c r="EA158" s="60"/>
      <c r="EB158" s="60"/>
      <c r="EC158" s="60"/>
      <c r="ED158" s="60"/>
      <c r="EE158" s="60"/>
      <c r="EF158" s="60"/>
      <c r="EG158" s="60"/>
      <c r="EH158" s="60"/>
      <c r="EI158" s="60"/>
      <c r="EJ158" s="60"/>
      <c r="EK158" s="60"/>
      <c r="EL158" s="60"/>
      <c r="EM158" s="60"/>
      <c r="EN158" s="60"/>
      <c r="EO158" s="60"/>
      <c r="EP158" s="60"/>
      <c r="EQ158" s="60"/>
      <c r="ER158" s="60"/>
      <c r="ES158" s="60"/>
      <c r="ET158" s="60"/>
      <c r="EU158" s="60"/>
      <c r="EV158" s="60"/>
      <c r="EW158" s="60"/>
      <c r="EX158" s="60"/>
      <c r="EY158" s="60"/>
      <c r="EZ158" s="60"/>
      <c r="FA158" s="60"/>
      <c r="FB158" s="60"/>
      <c r="FC158" s="60"/>
      <c r="FD158" s="60"/>
      <c r="FE158" s="60"/>
      <c r="FF158" s="60"/>
      <c r="FG158" s="60"/>
      <c r="FH158" s="60"/>
      <c r="FI158" s="60"/>
      <c r="FJ158" s="60"/>
      <c r="FK158" s="60"/>
      <c r="FL158" s="60"/>
      <c r="FM158" s="60"/>
      <c r="FN158" s="60"/>
      <c r="FO158" s="60"/>
      <c r="FP158" s="60"/>
      <c r="FQ158" s="60"/>
      <c r="FR158" s="60"/>
      <c r="FS158" s="60"/>
      <c r="FT158" s="60"/>
      <c r="FU158" s="60"/>
      <c r="FV158" s="60"/>
      <c r="FW158" s="60"/>
      <c r="FX158" s="60"/>
      <c r="FY158" s="60"/>
    </row>
    <row r="159" spans="1:181" s="156" customFormat="1" x14ac:dyDescent="0.4">
      <c r="A159" s="98"/>
      <c r="B159" s="157"/>
      <c r="C159" s="90"/>
      <c r="D159" s="63"/>
      <c r="E159" s="63"/>
      <c r="F159" s="11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  <c r="AV159" s="60"/>
      <c r="AW159" s="60"/>
      <c r="AX159" s="60"/>
      <c r="AY159" s="60"/>
      <c r="AZ159" s="60"/>
      <c r="BA159" s="60"/>
      <c r="BB159" s="60"/>
      <c r="BC159" s="60"/>
      <c r="BD159" s="60"/>
      <c r="BE159" s="60"/>
      <c r="BF159" s="60"/>
      <c r="BG159" s="60"/>
      <c r="BH159" s="60"/>
      <c r="BI159" s="60"/>
      <c r="BJ159" s="60"/>
      <c r="BK159" s="60"/>
      <c r="BL159" s="60"/>
      <c r="BM159" s="60"/>
      <c r="BN159" s="60"/>
      <c r="BO159" s="60"/>
      <c r="BP159" s="60"/>
      <c r="BQ159" s="60"/>
      <c r="BR159" s="60"/>
      <c r="BS159" s="60"/>
      <c r="BT159" s="60"/>
      <c r="BU159" s="60"/>
      <c r="BV159" s="60"/>
      <c r="BW159" s="60"/>
      <c r="BX159" s="60"/>
      <c r="BY159" s="60"/>
      <c r="BZ159" s="60"/>
      <c r="CA159" s="60"/>
      <c r="CB159" s="60"/>
      <c r="CC159" s="60"/>
      <c r="CD159" s="60"/>
      <c r="CE159" s="60"/>
      <c r="CF159" s="60"/>
      <c r="CG159" s="60"/>
      <c r="CH159" s="60"/>
      <c r="CI159" s="60"/>
      <c r="CJ159" s="60"/>
      <c r="CK159" s="60"/>
      <c r="CL159" s="60"/>
      <c r="CM159" s="60"/>
      <c r="CN159" s="60"/>
      <c r="CO159" s="60"/>
      <c r="CP159" s="60"/>
      <c r="CQ159" s="60"/>
      <c r="CR159" s="60"/>
      <c r="CS159" s="60"/>
      <c r="CT159" s="60"/>
      <c r="CU159" s="60"/>
      <c r="CV159" s="60"/>
      <c r="CW159" s="60"/>
      <c r="CX159" s="60"/>
      <c r="CY159" s="60"/>
      <c r="CZ159" s="60"/>
      <c r="DA159" s="60"/>
      <c r="DB159" s="60"/>
      <c r="DC159" s="60"/>
      <c r="DD159" s="60"/>
      <c r="DE159" s="60"/>
      <c r="DF159" s="60"/>
      <c r="DG159" s="60"/>
      <c r="DH159" s="60"/>
      <c r="DI159" s="60"/>
      <c r="DJ159" s="60"/>
      <c r="DK159" s="60"/>
      <c r="DL159" s="60"/>
      <c r="DM159" s="60"/>
      <c r="DN159" s="60"/>
      <c r="DO159" s="60"/>
      <c r="DP159" s="60"/>
      <c r="DQ159" s="60"/>
      <c r="DR159" s="60"/>
      <c r="DS159" s="60"/>
      <c r="DT159" s="60"/>
      <c r="DU159" s="60"/>
      <c r="DV159" s="60"/>
      <c r="DW159" s="60"/>
      <c r="DX159" s="60"/>
      <c r="DY159" s="60"/>
      <c r="DZ159" s="60"/>
      <c r="EA159" s="60"/>
      <c r="EB159" s="60"/>
      <c r="EC159" s="60"/>
      <c r="ED159" s="60"/>
      <c r="EE159" s="60"/>
      <c r="EF159" s="60"/>
      <c r="EG159" s="60"/>
      <c r="EH159" s="60"/>
      <c r="EI159" s="60"/>
      <c r="EJ159" s="60"/>
      <c r="EK159" s="60"/>
      <c r="EL159" s="60"/>
      <c r="EM159" s="60"/>
      <c r="EN159" s="60"/>
      <c r="EO159" s="60"/>
      <c r="EP159" s="60"/>
      <c r="EQ159" s="60"/>
      <c r="ER159" s="60"/>
      <c r="ES159" s="60"/>
      <c r="ET159" s="60"/>
      <c r="EU159" s="60"/>
      <c r="EV159" s="60"/>
      <c r="EW159" s="60"/>
      <c r="EX159" s="60"/>
      <c r="EY159" s="60"/>
      <c r="EZ159" s="60"/>
      <c r="FA159" s="60"/>
      <c r="FB159" s="60"/>
      <c r="FC159" s="60"/>
      <c r="FD159" s="60"/>
      <c r="FE159" s="60"/>
      <c r="FF159" s="60"/>
      <c r="FG159" s="60"/>
      <c r="FH159" s="60"/>
      <c r="FI159" s="60"/>
      <c r="FJ159" s="60"/>
      <c r="FK159" s="60"/>
      <c r="FL159" s="60"/>
      <c r="FM159" s="60"/>
      <c r="FN159" s="60"/>
      <c r="FO159" s="60"/>
      <c r="FP159" s="60"/>
      <c r="FQ159" s="60"/>
      <c r="FR159" s="60"/>
      <c r="FS159" s="60"/>
      <c r="FT159" s="60"/>
      <c r="FU159" s="60"/>
      <c r="FV159" s="60"/>
      <c r="FW159" s="60"/>
      <c r="FX159" s="60"/>
      <c r="FY159" s="60"/>
    </row>
    <row r="160" spans="1:181" s="156" customFormat="1" x14ac:dyDescent="0.4">
      <c r="A160" s="149"/>
      <c r="B160" s="158" t="str">
        <f>B72</f>
        <v>DESCRIPTION DES INSTALLATIONS DE VMC HYGROREGLABLE</v>
      </c>
      <c r="C160" s="151"/>
      <c r="D160" s="152"/>
      <c r="E160" s="152"/>
      <c r="F160" s="159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S160" s="60"/>
      <c r="AT160" s="60"/>
      <c r="AU160" s="60"/>
      <c r="AV160" s="60"/>
      <c r="AW160" s="60"/>
      <c r="AX160" s="60"/>
      <c r="AY160" s="60"/>
      <c r="AZ160" s="60"/>
      <c r="BA160" s="60"/>
      <c r="BB160" s="60"/>
      <c r="BC160" s="60"/>
      <c r="BD160" s="60"/>
      <c r="BE160" s="60"/>
      <c r="BF160" s="60"/>
      <c r="BG160" s="60"/>
      <c r="BH160" s="60"/>
      <c r="BI160" s="60"/>
      <c r="BJ160" s="60"/>
      <c r="BK160" s="60"/>
      <c r="BL160" s="60"/>
      <c r="BM160" s="60"/>
      <c r="BN160" s="60"/>
      <c r="BO160" s="60"/>
      <c r="BP160" s="60"/>
      <c r="BQ160" s="60"/>
      <c r="BR160" s="60"/>
      <c r="BS160" s="60"/>
      <c r="BT160" s="60"/>
      <c r="BU160" s="60"/>
      <c r="BV160" s="60"/>
      <c r="BW160" s="60"/>
      <c r="BX160" s="60"/>
      <c r="BY160" s="60"/>
      <c r="BZ160" s="60"/>
      <c r="CA160" s="60"/>
      <c r="CB160" s="60"/>
      <c r="CC160" s="60"/>
      <c r="CD160" s="60"/>
      <c r="CE160" s="60"/>
      <c r="CF160" s="60"/>
      <c r="CG160" s="60"/>
      <c r="CH160" s="60"/>
      <c r="CI160" s="60"/>
      <c r="CJ160" s="60"/>
      <c r="CK160" s="60"/>
      <c r="CL160" s="60"/>
      <c r="CM160" s="60"/>
      <c r="CN160" s="60"/>
      <c r="CO160" s="60"/>
      <c r="CP160" s="60"/>
      <c r="CQ160" s="60"/>
      <c r="CR160" s="60"/>
      <c r="CS160" s="60"/>
      <c r="CT160" s="60"/>
      <c r="CU160" s="60"/>
      <c r="CV160" s="60"/>
      <c r="CW160" s="60"/>
      <c r="CX160" s="60"/>
      <c r="CY160" s="60"/>
      <c r="CZ160" s="60"/>
      <c r="DA160" s="60"/>
      <c r="DB160" s="60"/>
      <c r="DC160" s="60"/>
      <c r="DD160" s="60"/>
      <c r="DE160" s="60"/>
      <c r="DF160" s="60"/>
      <c r="DG160" s="60"/>
      <c r="DH160" s="60"/>
      <c r="DI160" s="60"/>
      <c r="DJ160" s="60"/>
      <c r="DK160" s="60"/>
      <c r="DL160" s="60"/>
      <c r="DM160" s="60"/>
      <c r="DN160" s="60"/>
      <c r="DO160" s="60"/>
      <c r="DP160" s="60"/>
      <c r="DQ160" s="60"/>
      <c r="DR160" s="60"/>
      <c r="DS160" s="60"/>
      <c r="DT160" s="60"/>
      <c r="DU160" s="60"/>
      <c r="DV160" s="60"/>
      <c r="DW160" s="60"/>
      <c r="DX160" s="60"/>
      <c r="DY160" s="60"/>
      <c r="DZ160" s="60"/>
      <c r="EA160" s="60"/>
      <c r="EB160" s="60"/>
      <c r="EC160" s="60"/>
      <c r="ED160" s="60"/>
      <c r="EE160" s="60"/>
      <c r="EF160" s="60"/>
      <c r="EG160" s="60"/>
      <c r="EH160" s="60"/>
      <c r="EI160" s="60"/>
      <c r="EJ160" s="60"/>
      <c r="EK160" s="60"/>
      <c r="EL160" s="60"/>
      <c r="EM160" s="60"/>
      <c r="EN160" s="60"/>
      <c r="EO160" s="60"/>
      <c r="EP160" s="60"/>
      <c r="EQ160" s="60"/>
      <c r="ER160" s="60"/>
      <c r="ES160" s="60"/>
      <c r="ET160" s="60"/>
      <c r="EU160" s="60"/>
      <c r="EV160" s="60"/>
      <c r="EW160" s="60"/>
      <c r="EX160" s="60"/>
      <c r="EY160" s="60"/>
      <c r="EZ160" s="60"/>
      <c r="FA160" s="60"/>
      <c r="FB160" s="60"/>
      <c r="FC160" s="60"/>
      <c r="FD160" s="60"/>
      <c r="FE160" s="60"/>
      <c r="FF160" s="60"/>
      <c r="FG160" s="60"/>
      <c r="FH160" s="60"/>
      <c r="FI160" s="60"/>
      <c r="FJ160" s="60"/>
      <c r="FK160" s="60"/>
      <c r="FL160" s="60"/>
      <c r="FM160" s="60"/>
      <c r="FN160" s="60"/>
      <c r="FO160" s="60"/>
      <c r="FP160" s="60"/>
      <c r="FQ160" s="60"/>
      <c r="FR160" s="60"/>
      <c r="FS160" s="60"/>
      <c r="FT160" s="60"/>
      <c r="FU160" s="60"/>
      <c r="FV160" s="60"/>
      <c r="FW160" s="60"/>
      <c r="FX160" s="60"/>
      <c r="FY160" s="60"/>
    </row>
    <row r="161" spans="1:181" s="156" customFormat="1" x14ac:dyDescent="0.4">
      <c r="A161" s="98"/>
      <c r="B161" s="157"/>
      <c r="C161" s="90"/>
      <c r="D161" s="63"/>
      <c r="E161" s="63"/>
      <c r="F161" s="110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S161" s="60"/>
      <c r="AT161" s="60"/>
      <c r="AU161" s="60"/>
      <c r="AV161" s="60"/>
      <c r="AW161" s="60"/>
      <c r="AX161" s="60"/>
      <c r="AY161" s="60"/>
      <c r="AZ161" s="60"/>
      <c r="BA161" s="60"/>
      <c r="BB161" s="60"/>
      <c r="BC161" s="60"/>
      <c r="BD161" s="60"/>
      <c r="BE161" s="60"/>
      <c r="BF161" s="60"/>
      <c r="BG161" s="60"/>
      <c r="BH161" s="60"/>
      <c r="BI161" s="60"/>
      <c r="BJ161" s="60"/>
      <c r="BK161" s="60"/>
      <c r="BL161" s="60"/>
      <c r="BM161" s="60"/>
      <c r="BN161" s="60"/>
      <c r="BO161" s="60"/>
      <c r="BP161" s="60"/>
      <c r="BQ161" s="60"/>
      <c r="BR161" s="60"/>
      <c r="BS161" s="60"/>
      <c r="BT161" s="60"/>
      <c r="BU161" s="60"/>
      <c r="BV161" s="60"/>
      <c r="BW161" s="60"/>
      <c r="BX161" s="60"/>
      <c r="BY161" s="60"/>
      <c r="BZ161" s="60"/>
      <c r="CA161" s="60"/>
      <c r="CB161" s="60"/>
      <c r="CC161" s="60"/>
      <c r="CD161" s="60"/>
      <c r="CE161" s="60"/>
      <c r="CF161" s="60"/>
      <c r="CG161" s="60"/>
      <c r="CH161" s="60"/>
      <c r="CI161" s="60"/>
      <c r="CJ161" s="60"/>
      <c r="CK161" s="60"/>
      <c r="CL161" s="60"/>
      <c r="CM161" s="60"/>
      <c r="CN161" s="60"/>
      <c r="CO161" s="60"/>
      <c r="CP161" s="60"/>
      <c r="CQ161" s="60"/>
      <c r="CR161" s="60"/>
      <c r="CS161" s="60"/>
      <c r="CT161" s="60"/>
      <c r="CU161" s="60"/>
      <c r="CV161" s="60"/>
      <c r="CW161" s="60"/>
      <c r="CX161" s="60"/>
      <c r="CY161" s="60"/>
      <c r="CZ161" s="60"/>
      <c r="DA161" s="60"/>
      <c r="DB161" s="60"/>
      <c r="DC161" s="60"/>
      <c r="DD161" s="60"/>
      <c r="DE161" s="60"/>
      <c r="DF161" s="60"/>
      <c r="DG161" s="60"/>
      <c r="DH161" s="60"/>
      <c r="DI161" s="60"/>
      <c r="DJ161" s="60"/>
      <c r="DK161" s="60"/>
      <c r="DL161" s="60"/>
      <c r="DM161" s="60"/>
      <c r="DN161" s="60"/>
      <c r="DO161" s="60"/>
      <c r="DP161" s="60"/>
      <c r="DQ161" s="60"/>
      <c r="DR161" s="60"/>
      <c r="DS161" s="60"/>
      <c r="DT161" s="60"/>
      <c r="DU161" s="60"/>
      <c r="DV161" s="60"/>
      <c r="DW161" s="60"/>
      <c r="DX161" s="60"/>
      <c r="DY161" s="60"/>
      <c r="DZ161" s="60"/>
      <c r="EA161" s="60"/>
      <c r="EB161" s="60"/>
      <c r="EC161" s="60"/>
      <c r="ED161" s="60"/>
      <c r="EE161" s="60"/>
      <c r="EF161" s="60"/>
      <c r="EG161" s="60"/>
      <c r="EH161" s="60"/>
      <c r="EI161" s="60"/>
      <c r="EJ161" s="60"/>
      <c r="EK161" s="60"/>
      <c r="EL161" s="60"/>
      <c r="EM161" s="60"/>
      <c r="EN161" s="60"/>
      <c r="EO161" s="60"/>
      <c r="EP161" s="60"/>
      <c r="EQ161" s="60"/>
      <c r="ER161" s="60"/>
      <c r="ES161" s="60"/>
      <c r="ET161" s="60"/>
      <c r="EU161" s="60"/>
      <c r="EV161" s="60"/>
      <c r="EW161" s="60"/>
      <c r="EX161" s="60"/>
      <c r="EY161" s="60"/>
      <c r="EZ161" s="60"/>
      <c r="FA161" s="60"/>
      <c r="FB161" s="60"/>
      <c r="FC161" s="60"/>
      <c r="FD161" s="60"/>
      <c r="FE161" s="60"/>
      <c r="FF161" s="60"/>
      <c r="FG161" s="60"/>
      <c r="FH161" s="60"/>
      <c r="FI161" s="60"/>
      <c r="FJ161" s="60"/>
      <c r="FK161" s="60"/>
      <c r="FL161" s="60"/>
      <c r="FM161" s="60"/>
      <c r="FN161" s="60"/>
      <c r="FO161" s="60"/>
      <c r="FP161" s="60"/>
      <c r="FQ161" s="60"/>
      <c r="FR161" s="60"/>
      <c r="FS161" s="60"/>
      <c r="FT161" s="60"/>
      <c r="FU161" s="60"/>
      <c r="FV161" s="60"/>
      <c r="FW161" s="60"/>
      <c r="FX161" s="60"/>
      <c r="FY161" s="60"/>
    </row>
    <row r="162" spans="1:181" s="156" customFormat="1" x14ac:dyDescent="0.4">
      <c r="A162" s="98" t="str">
        <f>A74</f>
        <v>2.1</v>
      </c>
      <c r="B162" s="157" t="str">
        <f>B74</f>
        <v>GENERALITES</v>
      </c>
      <c r="C162" s="90"/>
      <c r="D162" s="63"/>
      <c r="E162" s="63"/>
      <c r="F162" s="110">
        <f>F78</f>
        <v>0</v>
      </c>
      <c r="G162" s="60"/>
      <c r="H162" s="124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  <c r="AF162" s="60"/>
      <c r="AG162" s="60"/>
      <c r="AH162" s="60"/>
      <c r="AI162" s="60"/>
      <c r="AJ162" s="60"/>
      <c r="AK162" s="60"/>
      <c r="AL162" s="60"/>
      <c r="AM162" s="60"/>
      <c r="AN162" s="60"/>
      <c r="AO162" s="60"/>
      <c r="AP162" s="60"/>
      <c r="AQ162" s="60"/>
      <c r="AR162" s="60"/>
      <c r="AS162" s="60"/>
      <c r="AT162" s="60"/>
      <c r="AU162" s="60"/>
      <c r="AV162" s="60"/>
      <c r="AW162" s="60"/>
      <c r="AX162" s="60"/>
      <c r="AY162" s="60"/>
      <c r="AZ162" s="60"/>
      <c r="BA162" s="60"/>
      <c r="BB162" s="60"/>
      <c r="BC162" s="60"/>
      <c r="BD162" s="60"/>
      <c r="BE162" s="60"/>
      <c r="BF162" s="60"/>
      <c r="BG162" s="60"/>
      <c r="BH162" s="60"/>
      <c r="BI162" s="60"/>
      <c r="BJ162" s="60"/>
      <c r="BK162" s="60"/>
      <c r="BL162" s="60"/>
      <c r="BM162" s="60"/>
      <c r="BN162" s="60"/>
      <c r="BO162" s="60"/>
      <c r="BP162" s="60"/>
      <c r="BQ162" s="60"/>
      <c r="BR162" s="60"/>
      <c r="BS162" s="60"/>
      <c r="BT162" s="60"/>
      <c r="BU162" s="60"/>
      <c r="BV162" s="60"/>
      <c r="BW162" s="60"/>
      <c r="BX162" s="60"/>
      <c r="BY162" s="60"/>
      <c r="BZ162" s="60"/>
      <c r="CA162" s="60"/>
      <c r="CB162" s="60"/>
      <c r="CC162" s="60"/>
      <c r="CD162" s="60"/>
      <c r="CE162" s="60"/>
      <c r="CF162" s="60"/>
      <c r="CG162" s="60"/>
      <c r="CH162" s="60"/>
      <c r="CI162" s="60"/>
      <c r="CJ162" s="60"/>
      <c r="CK162" s="60"/>
      <c r="CL162" s="60"/>
      <c r="CM162" s="60"/>
      <c r="CN162" s="60"/>
      <c r="CO162" s="60"/>
      <c r="CP162" s="60"/>
      <c r="CQ162" s="60"/>
      <c r="CR162" s="60"/>
      <c r="CS162" s="60"/>
      <c r="CT162" s="60"/>
      <c r="CU162" s="60"/>
      <c r="CV162" s="60"/>
      <c r="CW162" s="60"/>
      <c r="CX162" s="60"/>
      <c r="CY162" s="60"/>
      <c r="CZ162" s="60"/>
      <c r="DA162" s="60"/>
      <c r="DB162" s="60"/>
      <c r="DC162" s="60"/>
      <c r="DD162" s="60"/>
      <c r="DE162" s="60"/>
      <c r="DF162" s="60"/>
      <c r="DG162" s="60"/>
      <c r="DH162" s="60"/>
      <c r="DI162" s="60"/>
      <c r="DJ162" s="60"/>
      <c r="DK162" s="60"/>
      <c r="DL162" s="60"/>
      <c r="DM162" s="60"/>
      <c r="DN162" s="60"/>
      <c r="DO162" s="60"/>
      <c r="DP162" s="60"/>
      <c r="DQ162" s="60"/>
      <c r="DR162" s="60"/>
      <c r="DS162" s="60"/>
      <c r="DT162" s="60"/>
      <c r="DU162" s="60"/>
      <c r="DV162" s="60"/>
      <c r="DW162" s="60"/>
      <c r="DX162" s="60"/>
      <c r="DY162" s="60"/>
      <c r="DZ162" s="60"/>
      <c r="EA162" s="60"/>
      <c r="EB162" s="60"/>
      <c r="EC162" s="60"/>
      <c r="ED162" s="60"/>
      <c r="EE162" s="60"/>
      <c r="EF162" s="60"/>
      <c r="EG162" s="60"/>
      <c r="EH162" s="60"/>
      <c r="EI162" s="60"/>
      <c r="EJ162" s="60"/>
      <c r="EK162" s="60"/>
      <c r="EL162" s="60"/>
      <c r="EM162" s="60"/>
      <c r="EN162" s="60"/>
      <c r="EO162" s="60"/>
      <c r="EP162" s="60"/>
      <c r="EQ162" s="60"/>
      <c r="ER162" s="60"/>
      <c r="ES162" s="60"/>
      <c r="ET162" s="60"/>
      <c r="EU162" s="60"/>
      <c r="EV162" s="60"/>
      <c r="EW162" s="60"/>
      <c r="EX162" s="60"/>
      <c r="EY162" s="60"/>
      <c r="EZ162" s="60"/>
      <c r="FA162" s="60"/>
      <c r="FB162" s="60"/>
      <c r="FC162" s="60"/>
      <c r="FD162" s="60"/>
      <c r="FE162" s="60"/>
      <c r="FF162" s="60"/>
      <c r="FG162" s="60"/>
      <c r="FH162" s="60"/>
      <c r="FI162" s="60"/>
      <c r="FJ162" s="60"/>
      <c r="FK162" s="60"/>
      <c r="FL162" s="60"/>
      <c r="FM162" s="60"/>
      <c r="FN162" s="60"/>
      <c r="FO162" s="60"/>
      <c r="FP162" s="60"/>
      <c r="FQ162" s="60"/>
      <c r="FR162" s="60"/>
      <c r="FS162" s="60"/>
      <c r="FT162" s="60"/>
      <c r="FU162" s="60"/>
      <c r="FV162" s="60"/>
      <c r="FW162" s="60"/>
      <c r="FX162" s="60"/>
      <c r="FY162" s="60"/>
    </row>
    <row r="163" spans="1:181" s="156" customFormat="1" x14ac:dyDescent="0.4">
      <c r="A163" s="98" t="str">
        <f>A80</f>
        <v>2.2</v>
      </c>
      <c r="B163" s="157" t="str">
        <f>B80</f>
        <v>BOUCHES D'ENTREES D'AIR</v>
      </c>
      <c r="C163" s="90"/>
      <c r="D163" s="63"/>
      <c r="E163" s="63"/>
      <c r="F163" s="110">
        <f>F85</f>
        <v>0</v>
      </c>
      <c r="G163" s="60"/>
      <c r="H163" s="155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S163" s="60"/>
      <c r="AT163" s="60"/>
      <c r="AU163" s="60"/>
      <c r="AV163" s="60"/>
      <c r="AW163" s="60"/>
      <c r="AX163" s="60"/>
      <c r="AY163" s="60"/>
      <c r="AZ163" s="60"/>
      <c r="BA163" s="60"/>
      <c r="BB163" s="60"/>
      <c r="BC163" s="60"/>
      <c r="BD163" s="60"/>
      <c r="BE163" s="60"/>
      <c r="BF163" s="60"/>
      <c r="BG163" s="60"/>
      <c r="BH163" s="60"/>
      <c r="BI163" s="60"/>
      <c r="BJ163" s="60"/>
      <c r="BK163" s="60"/>
      <c r="BL163" s="60"/>
      <c r="BM163" s="60"/>
      <c r="BN163" s="60"/>
      <c r="BO163" s="60"/>
      <c r="BP163" s="60"/>
      <c r="BQ163" s="60"/>
      <c r="BR163" s="60"/>
      <c r="BS163" s="60"/>
      <c r="BT163" s="60"/>
      <c r="BU163" s="60"/>
      <c r="BV163" s="60"/>
      <c r="BW163" s="60"/>
      <c r="BX163" s="60"/>
      <c r="BY163" s="60"/>
      <c r="BZ163" s="60"/>
      <c r="CA163" s="60"/>
      <c r="CB163" s="60"/>
      <c r="CC163" s="60"/>
      <c r="CD163" s="60"/>
      <c r="CE163" s="60"/>
      <c r="CF163" s="60"/>
      <c r="CG163" s="60"/>
      <c r="CH163" s="60"/>
      <c r="CI163" s="60"/>
      <c r="CJ163" s="60"/>
      <c r="CK163" s="60"/>
      <c r="CL163" s="60"/>
      <c r="CM163" s="60"/>
      <c r="CN163" s="60"/>
      <c r="CO163" s="60"/>
      <c r="CP163" s="60"/>
      <c r="CQ163" s="60"/>
      <c r="CR163" s="60"/>
      <c r="CS163" s="60"/>
      <c r="CT163" s="60"/>
      <c r="CU163" s="60"/>
      <c r="CV163" s="60"/>
      <c r="CW163" s="60"/>
      <c r="CX163" s="60"/>
      <c r="CY163" s="60"/>
      <c r="CZ163" s="60"/>
      <c r="DA163" s="60"/>
      <c r="DB163" s="60"/>
      <c r="DC163" s="60"/>
      <c r="DD163" s="60"/>
      <c r="DE163" s="60"/>
      <c r="DF163" s="60"/>
      <c r="DG163" s="60"/>
      <c r="DH163" s="60"/>
      <c r="DI163" s="60"/>
      <c r="DJ163" s="60"/>
      <c r="DK163" s="60"/>
      <c r="DL163" s="60"/>
      <c r="DM163" s="60"/>
      <c r="DN163" s="60"/>
      <c r="DO163" s="60"/>
      <c r="DP163" s="60"/>
      <c r="DQ163" s="60"/>
      <c r="DR163" s="60"/>
      <c r="DS163" s="60"/>
      <c r="DT163" s="60"/>
      <c r="DU163" s="60"/>
      <c r="DV163" s="60"/>
      <c r="DW163" s="60"/>
      <c r="DX163" s="60"/>
      <c r="DY163" s="60"/>
      <c r="DZ163" s="60"/>
      <c r="EA163" s="60"/>
      <c r="EB163" s="60"/>
      <c r="EC163" s="60"/>
      <c r="ED163" s="60"/>
      <c r="EE163" s="60"/>
      <c r="EF163" s="60"/>
      <c r="EG163" s="60"/>
      <c r="EH163" s="60"/>
      <c r="EI163" s="60"/>
      <c r="EJ163" s="60"/>
      <c r="EK163" s="60"/>
      <c r="EL163" s="60"/>
      <c r="EM163" s="60"/>
      <c r="EN163" s="60"/>
      <c r="EO163" s="60"/>
      <c r="EP163" s="60"/>
      <c r="EQ163" s="60"/>
      <c r="ER163" s="60"/>
      <c r="ES163" s="60"/>
      <c r="ET163" s="60"/>
      <c r="EU163" s="60"/>
      <c r="EV163" s="60"/>
      <c r="EW163" s="60"/>
      <c r="EX163" s="60"/>
      <c r="EY163" s="60"/>
      <c r="EZ163" s="60"/>
      <c r="FA163" s="60"/>
      <c r="FB163" s="60"/>
      <c r="FC163" s="60"/>
      <c r="FD163" s="60"/>
      <c r="FE163" s="60"/>
      <c r="FF163" s="60"/>
      <c r="FG163" s="60"/>
      <c r="FH163" s="60"/>
      <c r="FI163" s="60"/>
      <c r="FJ163" s="60"/>
      <c r="FK163" s="60"/>
      <c r="FL163" s="60"/>
      <c r="FM163" s="60"/>
      <c r="FN163" s="60"/>
      <c r="FO163" s="60"/>
      <c r="FP163" s="60"/>
      <c r="FQ163" s="60"/>
      <c r="FR163" s="60"/>
      <c r="FS163" s="60"/>
      <c r="FT163" s="60"/>
      <c r="FU163" s="60"/>
      <c r="FV163" s="60"/>
      <c r="FW163" s="60"/>
      <c r="FX163" s="60"/>
      <c r="FY163" s="60"/>
    </row>
    <row r="164" spans="1:181" x14ac:dyDescent="0.4">
      <c r="A164" s="98" t="str">
        <f>A87</f>
        <v>2.3</v>
      </c>
      <c r="B164" s="157" t="str">
        <f>B87</f>
        <v>BOUCHES D'EXTRACTION</v>
      </c>
      <c r="C164" s="90"/>
      <c r="D164" s="63"/>
      <c r="E164" s="63"/>
      <c r="F164" s="110">
        <f>F98</f>
        <v>0</v>
      </c>
    </row>
    <row r="165" spans="1:181" x14ac:dyDescent="0.4">
      <c r="A165" s="98" t="str">
        <f>A100</f>
        <v>2.4</v>
      </c>
      <c r="B165" s="157" t="str">
        <f>B100</f>
        <v>RESEAU DE GAINE</v>
      </c>
      <c r="C165" s="90"/>
      <c r="D165" s="63"/>
      <c r="E165" s="63"/>
      <c r="F165" s="110">
        <f>F123</f>
        <v>0</v>
      </c>
    </row>
    <row r="166" spans="1:181" x14ac:dyDescent="0.4">
      <c r="A166" s="98" t="str">
        <f>A125</f>
        <v>2.5</v>
      </c>
      <c r="B166" s="157" t="str">
        <f>B125</f>
        <v>VENTILATEUR D'EXTRACTION</v>
      </c>
      <c r="C166" s="90"/>
      <c r="D166" s="63"/>
      <c r="E166" s="63"/>
      <c r="F166" s="110">
        <f>F134</f>
        <v>0</v>
      </c>
    </row>
    <row r="167" spans="1:181" x14ac:dyDescent="0.4">
      <c r="A167" s="98" t="str">
        <f>A136</f>
        <v>2.6</v>
      </c>
      <c r="B167" s="157" t="str">
        <f>B136</f>
        <v>RACCORDEMENTS ELECTRIQUES</v>
      </c>
      <c r="C167" s="90"/>
      <c r="D167" s="63"/>
      <c r="E167" s="63"/>
      <c r="F167" s="110">
        <f>F145</f>
        <v>0</v>
      </c>
    </row>
    <row r="168" spans="1:181" x14ac:dyDescent="0.4">
      <c r="A168" s="98"/>
      <c r="B168" s="107"/>
      <c r="C168" s="90"/>
      <c r="D168" s="63"/>
      <c r="E168" s="63"/>
      <c r="F168" s="110"/>
    </row>
    <row r="169" spans="1:181" x14ac:dyDescent="0.4">
      <c r="A169" s="98"/>
      <c r="C169" s="160"/>
      <c r="D169" s="161"/>
      <c r="E169" s="162"/>
      <c r="F169" s="116"/>
    </row>
    <row r="170" spans="1:181" x14ac:dyDescent="0.4">
      <c r="A170" s="98"/>
      <c r="B170" s="163" t="str">
        <f>CONCATENATE("TOTAL HT - ",B6)</f>
        <v>TOTAL HT - collectif</v>
      </c>
      <c r="C170" s="90"/>
      <c r="D170" s="63"/>
      <c r="E170" s="117"/>
      <c r="F170" s="110">
        <f>SUM(F148:F169)</f>
        <v>0</v>
      </c>
    </row>
    <row r="171" spans="1:181" x14ac:dyDescent="0.4">
      <c r="A171" s="98"/>
      <c r="C171" s="90"/>
      <c r="D171" s="63"/>
      <c r="E171" s="63"/>
      <c r="F171" s="110"/>
    </row>
    <row r="172" spans="1:181" x14ac:dyDescent="0.4">
      <c r="A172" s="98"/>
      <c r="B172" s="164" t="s">
        <v>38</v>
      </c>
      <c r="C172" s="165"/>
      <c r="D172" s="166"/>
      <c r="E172" s="166"/>
      <c r="F172" s="167">
        <f>0.2*F170</f>
        <v>0</v>
      </c>
    </row>
    <row r="173" spans="1:181" x14ac:dyDescent="0.4">
      <c r="A173" s="98"/>
      <c r="C173" s="90"/>
      <c r="D173" s="63"/>
      <c r="E173" s="63"/>
      <c r="F173" s="110"/>
    </row>
    <row r="174" spans="1:181" ht="14.25" x14ac:dyDescent="0.45">
      <c r="A174" s="98"/>
      <c r="B174" s="168" t="str">
        <f>CONCATENATE("TOTAL TTC - ",B6)</f>
        <v>TOTAL TTC - collectif</v>
      </c>
      <c r="C174" s="169"/>
      <c r="D174" s="170"/>
      <c r="E174" s="170"/>
      <c r="F174" s="171">
        <f>SUM(F169:F173)</f>
        <v>0</v>
      </c>
    </row>
    <row r="175" spans="1:181" s="156" customFormat="1" x14ac:dyDescent="0.4">
      <c r="A175" s="172"/>
      <c r="B175" s="93"/>
      <c r="C175" s="123"/>
      <c r="D175" s="94"/>
      <c r="E175" s="124"/>
      <c r="F175" s="173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  <c r="AD175" s="60"/>
      <c r="AE175" s="60"/>
      <c r="AF175" s="60"/>
      <c r="AG175" s="60"/>
      <c r="AH175" s="60"/>
      <c r="AI175" s="60"/>
      <c r="AJ175" s="60"/>
      <c r="AK175" s="60"/>
      <c r="AL175" s="60"/>
      <c r="AM175" s="60"/>
      <c r="AN175" s="60"/>
      <c r="AO175" s="60"/>
      <c r="AP175" s="60"/>
      <c r="AQ175" s="60"/>
      <c r="AR175" s="60"/>
      <c r="AS175" s="60"/>
      <c r="AT175" s="60"/>
      <c r="AU175" s="60"/>
      <c r="AV175" s="60"/>
      <c r="AW175" s="60"/>
      <c r="AX175" s="60"/>
      <c r="AY175" s="60"/>
      <c r="AZ175" s="60"/>
      <c r="BA175" s="60"/>
      <c r="BB175" s="60"/>
      <c r="BC175" s="60"/>
      <c r="BD175" s="60"/>
      <c r="BE175" s="60"/>
      <c r="BF175" s="60"/>
      <c r="BG175" s="60"/>
      <c r="BH175" s="60"/>
      <c r="BI175" s="60"/>
      <c r="BJ175" s="60"/>
      <c r="BK175" s="60"/>
      <c r="BL175" s="60"/>
      <c r="BM175" s="60"/>
      <c r="BN175" s="60"/>
      <c r="BO175" s="60"/>
      <c r="BP175" s="60"/>
      <c r="BQ175" s="60"/>
      <c r="BR175" s="60"/>
      <c r="BS175" s="60"/>
      <c r="BT175" s="60"/>
      <c r="BU175" s="60"/>
      <c r="BV175" s="60"/>
      <c r="BW175" s="60"/>
      <c r="BX175" s="60"/>
      <c r="BY175" s="60"/>
      <c r="BZ175" s="60"/>
      <c r="CA175" s="60"/>
      <c r="CB175" s="60"/>
      <c r="CC175" s="60"/>
      <c r="CD175" s="60"/>
      <c r="CE175" s="60"/>
      <c r="CF175" s="60"/>
      <c r="CG175" s="60"/>
      <c r="CH175" s="60"/>
      <c r="CI175" s="60"/>
      <c r="CJ175" s="60"/>
      <c r="CK175" s="60"/>
      <c r="CL175" s="60"/>
      <c r="CM175" s="60"/>
      <c r="CN175" s="60"/>
      <c r="CO175" s="60"/>
      <c r="CP175" s="60"/>
      <c r="CQ175" s="60"/>
      <c r="CR175" s="60"/>
      <c r="CS175" s="60"/>
      <c r="CT175" s="60"/>
      <c r="CU175" s="60"/>
      <c r="CV175" s="60"/>
      <c r="CW175" s="60"/>
      <c r="CX175" s="60"/>
      <c r="CY175" s="60"/>
      <c r="CZ175" s="60"/>
      <c r="DA175" s="60"/>
      <c r="DB175" s="60"/>
      <c r="DC175" s="60"/>
      <c r="DD175" s="60"/>
      <c r="DE175" s="60"/>
      <c r="DF175" s="60"/>
      <c r="DG175" s="60"/>
      <c r="DH175" s="60"/>
      <c r="DI175" s="60"/>
      <c r="DJ175" s="60"/>
      <c r="DK175" s="60"/>
      <c r="DL175" s="60"/>
      <c r="DM175" s="60"/>
      <c r="DN175" s="60"/>
      <c r="DO175" s="60"/>
      <c r="DP175" s="60"/>
      <c r="DQ175" s="60"/>
      <c r="DR175" s="60"/>
      <c r="DS175" s="60"/>
      <c r="DT175" s="60"/>
      <c r="DU175" s="60"/>
      <c r="DV175" s="60"/>
      <c r="DW175" s="60"/>
      <c r="DX175" s="60"/>
      <c r="DY175" s="60"/>
      <c r="DZ175" s="60"/>
      <c r="EA175" s="60"/>
      <c r="EB175" s="60"/>
      <c r="EC175" s="60"/>
      <c r="ED175" s="60"/>
      <c r="EE175" s="60"/>
      <c r="EF175" s="60"/>
      <c r="EG175" s="60"/>
      <c r="EH175" s="60"/>
      <c r="EI175" s="60"/>
      <c r="EJ175" s="60"/>
      <c r="EK175" s="60"/>
      <c r="EL175" s="60"/>
      <c r="EM175" s="60"/>
      <c r="EN175" s="60"/>
      <c r="EO175" s="60"/>
      <c r="EP175" s="60"/>
      <c r="EQ175" s="60"/>
      <c r="ER175" s="60"/>
      <c r="ES175" s="60"/>
      <c r="ET175" s="60"/>
      <c r="EU175" s="60"/>
      <c r="EV175" s="60"/>
      <c r="EW175" s="60"/>
      <c r="EX175" s="60"/>
      <c r="EY175" s="60"/>
      <c r="EZ175" s="60"/>
      <c r="FA175" s="60"/>
      <c r="FB175" s="60"/>
      <c r="FC175" s="60"/>
      <c r="FD175" s="60"/>
      <c r="FE175" s="60"/>
      <c r="FF175" s="60"/>
    </row>
    <row r="176" spans="1:181" s="156" customFormat="1" x14ac:dyDescent="0.4">
      <c r="A176" s="172"/>
      <c r="B176" s="93"/>
      <c r="C176" s="123"/>
      <c r="D176" s="94"/>
      <c r="E176" s="173"/>
      <c r="F176" s="173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  <c r="AJ176" s="60"/>
      <c r="AK176" s="60"/>
      <c r="AL176" s="60"/>
      <c r="AM176" s="60"/>
      <c r="AN176" s="60"/>
      <c r="AO176" s="60"/>
      <c r="AP176" s="60"/>
      <c r="AQ176" s="60"/>
      <c r="AR176" s="60"/>
      <c r="AS176" s="60"/>
      <c r="AT176" s="60"/>
      <c r="AU176" s="60"/>
      <c r="AV176" s="60"/>
      <c r="AW176" s="60"/>
      <c r="AX176" s="60"/>
      <c r="AY176" s="60"/>
      <c r="AZ176" s="60"/>
      <c r="BA176" s="60"/>
      <c r="BB176" s="60"/>
      <c r="BC176" s="60"/>
      <c r="BD176" s="60"/>
      <c r="BE176" s="60"/>
      <c r="BF176" s="60"/>
      <c r="BG176" s="60"/>
      <c r="BH176" s="60"/>
      <c r="BI176" s="60"/>
      <c r="BJ176" s="60"/>
      <c r="BK176" s="60"/>
      <c r="BL176" s="60"/>
      <c r="BM176" s="60"/>
      <c r="BN176" s="60"/>
      <c r="BO176" s="60"/>
      <c r="BP176" s="60"/>
      <c r="BQ176" s="60"/>
      <c r="BR176" s="60"/>
      <c r="BS176" s="60"/>
      <c r="BT176" s="60"/>
      <c r="BU176" s="60"/>
      <c r="BV176" s="60"/>
      <c r="BW176" s="60"/>
      <c r="BX176" s="60"/>
      <c r="BY176" s="60"/>
      <c r="BZ176" s="60"/>
      <c r="CA176" s="60"/>
      <c r="CB176" s="60"/>
      <c r="CC176" s="60"/>
      <c r="CD176" s="60"/>
      <c r="CE176" s="60"/>
      <c r="CF176" s="60"/>
      <c r="CG176" s="60"/>
      <c r="CH176" s="60"/>
      <c r="CI176" s="60"/>
      <c r="CJ176" s="60"/>
      <c r="CK176" s="60"/>
      <c r="CL176" s="60"/>
      <c r="CM176" s="60"/>
      <c r="CN176" s="60"/>
      <c r="CO176" s="60"/>
      <c r="CP176" s="60"/>
      <c r="CQ176" s="60"/>
      <c r="CR176" s="60"/>
      <c r="CS176" s="60"/>
      <c r="CT176" s="60"/>
      <c r="CU176" s="60"/>
      <c r="CV176" s="60"/>
      <c r="CW176" s="60"/>
      <c r="CX176" s="60"/>
      <c r="CY176" s="60"/>
      <c r="CZ176" s="60"/>
      <c r="DA176" s="60"/>
      <c r="DB176" s="60"/>
      <c r="DC176" s="60"/>
      <c r="DD176" s="60"/>
      <c r="DE176" s="60"/>
      <c r="DF176" s="60"/>
      <c r="DG176" s="60"/>
      <c r="DH176" s="60"/>
      <c r="DI176" s="60"/>
      <c r="DJ176" s="60"/>
      <c r="DK176" s="60"/>
      <c r="DL176" s="60"/>
      <c r="DM176" s="60"/>
      <c r="DN176" s="60"/>
      <c r="DO176" s="60"/>
      <c r="DP176" s="60"/>
      <c r="DQ176" s="60"/>
      <c r="DR176" s="60"/>
      <c r="DS176" s="60"/>
      <c r="DT176" s="60"/>
      <c r="DU176" s="60"/>
      <c r="DV176" s="60"/>
      <c r="DW176" s="60"/>
      <c r="DX176" s="60"/>
      <c r="DY176" s="60"/>
      <c r="DZ176" s="60"/>
      <c r="EA176" s="60"/>
      <c r="EB176" s="60"/>
      <c r="EC176" s="60"/>
      <c r="ED176" s="60"/>
      <c r="EE176" s="60"/>
      <c r="EF176" s="60"/>
      <c r="EG176" s="60"/>
      <c r="EH176" s="60"/>
      <c r="EI176" s="60"/>
      <c r="EJ176" s="60"/>
      <c r="EK176" s="60"/>
      <c r="EL176" s="60"/>
      <c r="EM176" s="60"/>
      <c r="EN176" s="60"/>
      <c r="EO176" s="60"/>
      <c r="EP176" s="60"/>
      <c r="EQ176" s="60"/>
      <c r="ER176" s="60"/>
      <c r="ES176" s="60"/>
      <c r="ET176" s="60"/>
      <c r="EU176" s="60"/>
      <c r="EV176" s="60"/>
      <c r="EW176" s="60"/>
      <c r="EX176" s="60"/>
      <c r="EY176" s="60"/>
      <c r="EZ176" s="60"/>
      <c r="FA176" s="60"/>
      <c r="FB176" s="60"/>
      <c r="FC176" s="60"/>
      <c r="FD176" s="60"/>
      <c r="FE176" s="60"/>
      <c r="FF176" s="60"/>
    </row>
    <row r="177" spans="1:162" s="156" customFormat="1" x14ac:dyDescent="0.4">
      <c r="A177" s="172"/>
      <c r="B177" s="93"/>
      <c r="C177" s="123"/>
      <c r="D177" s="94"/>
      <c r="E177" s="173" t="s">
        <v>105</v>
      </c>
      <c r="F177" s="174">
        <f>+F170/17</f>
        <v>0</v>
      </c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60"/>
      <c r="AG177" s="60"/>
      <c r="AH177" s="60"/>
      <c r="AI177" s="60"/>
      <c r="AJ177" s="60"/>
      <c r="AK177" s="60"/>
      <c r="AL177" s="60"/>
      <c r="AM177" s="60"/>
      <c r="AN177" s="60"/>
      <c r="AO177" s="60"/>
      <c r="AP177" s="60"/>
      <c r="AQ177" s="60"/>
      <c r="AR177" s="60"/>
      <c r="AS177" s="60"/>
      <c r="AT177" s="60"/>
      <c r="AU177" s="60"/>
      <c r="AV177" s="60"/>
      <c r="AW177" s="60"/>
      <c r="AX177" s="60"/>
      <c r="AY177" s="60"/>
      <c r="AZ177" s="60"/>
      <c r="BA177" s="60"/>
      <c r="BB177" s="60"/>
      <c r="BC177" s="60"/>
      <c r="BD177" s="60"/>
      <c r="BE177" s="60"/>
      <c r="BF177" s="60"/>
      <c r="BG177" s="60"/>
      <c r="BH177" s="60"/>
      <c r="BI177" s="60"/>
      <c r="BJ177" s="60"/>
      <c r="BK177" s="60"/>
      <c r="BL177" s="60"/>
      <c r="BM177" s="60"/>
      <c r="BN177" s="60"/>
      <c r="BO177" s="60"/>
      <c r="BP177" s="60"/>
      <c r="BQ177" s="60"/>
      <c r="BR177" s="60"/>
      <c r="BS177" s="60"/>
      <c r="BT177" s="60"/>
      <c r="BU177" s="60"/>
      <c r="BV177" s="60"/>
      <c r="BW177" s="60"/>
      <c r="BX177" s="60"/>
      <c r="BY177" s="60"/>
      <c r="BZ177" s="60"/>
      <c r="CA177" s="60"/>
      <c r="CB177" s="60"/>
      <c r="CC177" s="60"/>
      <c r="CD177" s="60"/>
      <c r="CE177" s="60"/>
      <c r="CF177" s="60"/>
      <c r="CG177" s="60"/>
      <c r="CH177" s="60"/>
      <c r="CI177" s="60"/>
      <c r="CJ177" s="60"/>
      <c r="CK177" s="60"/>
      <c r="CL177" s="60"/>
      <c r="CM177" s="60"/>
      <c r="CN177" s="60"/>
      <c r="CO177" s="60"/>
      <c r="CP177" s="60"/>
      <c r="CQ177" s="60"/>
      <c r="CR177" s="60"/>
      <c r="CS177" s="60"/>
      <c r="CT177" s="60"/>
      <c r="CU177" s="60"/>
      <c r="CV177" s="60"/>
      <c r="CW177" s="60"/>
      <c r="CX177" s="60"/>
      <c r="CY177" s="60"/>
      <c r="CZ177" s="60"/>
      <c r="DA177" s="60"/>
      <c r="DB177" s="60"/>
      <c r="DC177" s="60"/>
      <c r="DD177" s="60"/>
      <c r="DE177" s="60"/>
      <c r="DF177" s="60"/>
      <c r="DG177" s="60"/>
      <c r="DH177" s="60"/>
      <c r="DI177" s="60"/>
      <c r="DJ177" s="60"/>
      <c r="DK177" s="60"/>
      <c r="DL177" s="60"/>
      <c r="DM177" s="60"/>
      <c r="DN177" s="60"/>
      <c r="DO177" s="60"/>
      <c r="DP177" s="60"/>
      <c r="DQ177" s="60"/>
      <c r="DR177" s="60"/>
      <c r="DS177" s="60"/>
      <c r="DT177" s="60"/>
      <c r="DU177" s="60"/>
      <c r="DV177" s="60"/>
      <c r="DW177" s="60"/>
      <c r="DX177" s="60"/>
      <c r="DY177" s="60"/>
      <c r="DZ177" s="60"/>
      <c r="EA177" s="60"/>
      <c r="EB177" s="60"/>
      <c r="EC177" s="60"/>
      <c r="ED177" s="60"/>
      <c r="EE177" s="60"/>
      <c r="EF177" s="60"/>
      <c r="EG177" s="60"/>
      <c r="EH177" s="60"/>
      <c r="EI177" s="60"/>
      <c r="EJ177" s="60"/>
      <c r="EK177" s="60"/>
      <c r="EL177" s="60"/>
      <c r="EM177" s="60"/>
      <c r="EN177" s="60"/>
      <c r="EO177" s="60"/>
      <c r="EP177" s="60"/>
      <c r="EQ177" s="60"/>
      <c r="ER177" s="60"/>
      <c r="ES177" s="60"/>
      <c r="ET177" s="60"/>
      <c r="EU177" s="60"/>
      <c r="EV177" s="60"/>
      <c r="EW177" s="60"/>
      <c r="EX177" s="60"/>
      <c r="EY177" s="60"/>
      <c r="EZ177" s="60"/>
      <c r="FA177" s="60"/>
      <c r="FB177" s="60"/>
      <c r="FC177" s="60"/>
      <c r="FD177" s="60"/>
      <c r="FE177" s="60"/>
      <c r="FF177" s="60"/>
    </row>
    <row r="178" spans="1:162" s="156" customFormat="1" x14ac:dyDescent="0.4">
      <c r="A178" s="172"/>
      <c r="B178" s="93"/>
      <c r="C178" s="123"/>
      <c r="D178" s="94"/>
      <c r="E178" s="173"/>
      <c r="F178" s="173"/>
      <c r="G178" s="60"/>
      <c r="H178" s="60"/>
      <c r="I178" s="60"/>
      <c r="J178" s="175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0"/>
      <c r="AW178" s="60"/>
      <c r="AX178" s="60"/>
      <c r="AY178" s="60"/>
      <c r="AZ178" s="60"/>
      <c r="BA178" s="60"/>
      <c r="BB178" s="60"/>
      <c r="BC178" s="60"/>
      <c r="BD178" s="60"/>
      <c r="BE178" s="60"/>
      <c r="BF178" s="60"/>
      <c r="BG178" s="60"/>
      <c r="BH178" s="60"/>
      <c r="BI178" s="60"/>
      <c r="BJ178" s="60"/>
      <c r="BK178" s="60"/>
      <c r="BL178" s="60"/>
      <c r="BM178" s="60"/>
      <c r="BN178" s="60"/>
      <c r="BO178" s="60"/>
      <c r="BP178" s="60"/>
      <c r="BQ178" s="60"/>
      <c r="BR178" s="60"/>
      <c r="BS178" s="60"/>
      <c r="BT178" s="60"/>
      <c r="BU178" s="60"/>
      <c r="BV178" s="60"/>
      <c r="BW178" s="60"/>
      <c r="BX178" s="60"/>
      <c r="BY178" s="60"/>
      <c r="BZ178" s="60"/>
      <c r="CA178" s="60"/>
      <c r="CB178" s="60"/>
      <c r="CC178" s="60"/>
      <c r="CD178" s="60"/>
      <c r="CE178" s="60"/>
      <c r="CF178" s="60"/>
      <c r="CG178" s="60"/>
      <c r="CH178" s="60"/>
      <c r="CI178" s="60"/>
      <c r="CJ178" s="60"/>
      <c r="CK178" s="60"/>
      <c r="CL178" s="60"/>
      <c r="CM178" s="60"/>
      <c r="CN178" s="60"/>
      <c r="CO178" s="60"/>
      <c r="CP178" s="60"/>
      <c r="CQ178" s="60"/>
      <c r="CR178" s="60"/>
      <c r="CS178" s="60"/>
      <c r="CT178" s="60"/>
      <c r="CU178" s="60"/>
      <c r="CV178" s="60"/>
      <c r="CW178" s="60"/>
      <c r="CX178" s="60"/>
      <c r="CY178" s="60"/>
      <c r="CZ178" s="60"/>
      <c r="DA178" s="60"/>
      <c r="DB178" s="60"/>
      <c r="DC178" s="60"/>
      <c r="DD178" s="60"/>
      <c r="DE178" s="60"/>
      <c r="DF178" s="60"/>
      <c r="DG178" s="60"/>
      <c r="DH178" s="60"/>
      <c r="DI178" s="60"/>
      <c r="DJ178" s="60"/>
      <c r="DK178" s="60"/>
      <c r="DL178" s="60"/>
      <c r="DM178" s="60"/>
      <c r="DN178" s="60"/>
      <c r="DO178" s="60"/>
      <c r="DP178" s="60"/>
      <c r="DQ178" s="60"/>
      <c r="DR178" s="60"/>
      <c r="DS178" s="60"/>
      <c r="DT178" s="60"/>
      <c r="DU178" s="60"/>
      <c r="DV178" s="60"/>
      <c r="DW178" s="60"/>
      <c r="DX178" s="60"/>
      <c r="DY178" s="60"/>
      <c r="DZ178" s="60"/>
      <c r="EA178" s="60"/>
      <c r="EB178" s="60"/>
      <c r="EC178" s="60"/>
      <c r="ED178" s="60"/>
      <c r="EE178" s="60"/>
      <c r="EF178" s="60"/>
      <c r="EG178" s="60"/>
      <c r="EH178" s="60"/>
      <c r="EI178" s="60"/>
      <c r="EJ178" s="60"/>
      <c r="EK178" s="60"/>
      <c r="EL178" s="60"/>
      <c r="EM178" s="60"/>
      <c r="EN178" s="60"/>
      <c r="EO178" s="60"/>
      <c r="EP178" s="60"/>
      <c r="EQ178" s="60"/>
      <c r="ER178" s="60"/>
      <c r="ES178" s="60"/>
      <c r="ET178" s="60"/>
      <c r="EU178" s="60"/>
      <c r="EV178" s="60"/>
      <c r="EW178" s="60"/>
      <c r="EX178" s="60"/>
      <c r="EY178" s="60"/>
      <c r="EZ178" s="60"/>
      <c r="FA178" s="60"/>
      <c r="FB178" s="60"/>
      <c r="FC178" s="60"/>
      <c r="FD178" s="60"/>
      <c r="FE178" s="60"/>
      <c r="FF178" s="60"/>
    </row>
    <row r="179" spans="1:162" s="156" customFormat="1" x14ac:dyDescent="0.4">
      <c r="A179" s="172"/>
      <c r="B179" s="93"/>
      <c r="C179" s="123"/>
      <c r="D179" s="94"/>
      <c r="E179" s="173"/>
      <c r="F179" s="173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60"/>
      <c r="AH179" s="60"/>
      <c r="AI179" s="60"/>
      <c r="AJ179" s="60"/>
      <c r="AK179" s="60"/>
      <c r="AL179" s="60"/>
      <c r="AM179" s="60"/>
      <c r="AN179" s="60"/>
      <c r="AO179" s="60"/>
      <c r="AP179" s="60"/>
      <c r="AQ179" s="60"/>
      <c r="AR179" s="60"/>
      <c r="AS179" s="60"/>
      <c r="AT179" s="60"/>
      <c r="AU179" s="60"/>
      <c r="AV179" s="60"/>
      <c r="AW179" s="60"/>
      <c r="AX179" s="60"/>
      <c r="AY179" s="60"/>
      <c r="AZ179" s="60"/>
      <c r="BA179" s="60"/>
      <c r="BB179" s="60"/>
      <c r="BC179" s="60"/>
      <c r="BD179" s="60"/>
      <c r="BE179" s="60"/>
      <c r="BF179" s="60"/>
      <c r="BG179" s="60"/>
      <c r="BH179" s="60"/>
      <c r="BI179" s="60"/>
      <c r="BJ179" s="60"/>
      <c r="BK179" s="60"/>
      <c r="BL179" s="60"/>
      <c r="BM179" s="60"/>
      <c r="BN179" s="60"/>
      <c r="BO179" s="60"/>
      <c r="BP179" s="60"/>
      <c r="BQ179" s="60"/>
      <c r="BR179" s="60"/>
      <c r="BS179" s="60"/>
      <c r="BT179" s="60"/>
      <c r="BU179" s="60"/>
      <c r="BV179" s="60"/>
      <c r="BW179" s="60"/>
      <c r="BX179" s="60"/>
      <c r="BY179" s="60"/>
      <c r="BZ179" s="60"/>
      <c r="CA179" s="60"/>
      <c r="CB179" s="60"/>
      <c r="CC179" s="60"/>
      <c r="CD179" s="60"/>
      <c r="CE179" s="60"/>
      <c r="CF179" s="60"/>
      <c r="CG179" s="60"/>
      <c r="CH179" s="60"/>
      <c r="CI179" s="60"/>
      <c r="CJ179" s="60"/>
      <c r="CK179" s="60"/>
      <c r="CL179" s="60"/>
      <c r="CM179" s="60"/>
      <c r="CN179" s="60"/>
      <c r="CO179" s="60"/>
      <c r="CP179" s="60"/>
      <c r="CQ179" s="60"/>
      <c r="CR179" s="60"/>
      <c r="CS179" s="60"/>
      <c r="CT179" s="60"/>
      <c r="CU179" s="60"/>
      <c r="CV179" s="60"/>
      <c r="CW179" s="60"/>
      <c r="CX179" s="60"/>
      <c r="CY179" s="60"/>
      <c r="CZ179" s="60"/>
      <c r="DA179" s="60"/>
      <c r="DB179" s="60"/>
      <c r="DC179" s="60"/>
      <c r="DD179" s="60"/>
      <c r="DE179" s="60"/>
      <c r="DF179" s="60"/>
      <c r="DG179" s="60"/>
      <c r="DH179" s="60"/>
      <c r="DI179" s="60"/>
      <c r="DJ179" s="60"/>
      <c r="DK179" s="60"/>
      <c r="DL179" s="60"/>
      <c r="DM179" s="60"/>
      <c r="DN179" s="60"/>
      <c r="DO179" s="60"/>
      <c r="DP179" s="60"/>
      <c r="DQ179" s="60"/>
      <c r="DR179" s="60"/>
      <c r="DS179" s="60"/>
      <c r="DT179" s="60"/>
      <c r="DU179" s="60"/>
      <c r="DV179" s="60"/>
      <c r="DW179" s="60"/>
      <c r="DX179" s="60"/>
      <c r="DY179" s="60"/>
      <c r="DZ179" s="60"/>
      <c r="EA179" s="60"/>
      <c r="EB179" s="60"/>
      <c r="EC179" s="60"/>
      <c r="ED179" s="60"/>
      <c r="EE179" s="60"/>
      <c r="EF179" s="60"/>
      <c r="EG179" s="60"/>
      <c r="EH179" s="60"/>
      <c r="EI179" s="60"/>
      <c r="EJ179" s="60"/>
      <c r="EK179" s="60"/>
      <c r="EL179" s="60"/>
      <c r="EM179" s="60"/>
      <c r="EN179" s="60"/>
      <c r="EO179" s="60"/>
      <c r="EP179" s="60"/>
      <c r="EQ179" s="60"/>
      <c r="ER179" s="60"/>
      <c r="ES179" s="60"/>
      <c r="ET179" s="60"/>
      <c r="EU179" s="60"/>
      <c r="EV179" s="60"/>
      <c r="EW179" s="60"/>
      <c r="EX179" s="60"/>
      <c r="EY179" s="60"/>
      <c r="EZ179" s="60"/>
      <c r="FA179" s="60"/>
      <c r="FB179" s="60"/>
      <c r="FC179" s="60"/>
      <c r="FD179" s="60"/>
      <c r="FE179" s="60"/>
      <c r="FF179" s="60"/>
    </row>
  </sheetData>
  <mergeCells count="1">
    <mergeCell ref="A1:F3"/>
  </mergeCells>
  <printOptions horizontalCentered="1"/>
  <pageMargins left="0" right="0" top="0.19685039370078741" bottom="0.78740157480314965" header="0.51181102362204722" footer="0.19685039370078741"/>
  <pageSetup paperSize="9" firstPageNumber="2" fitToHeight="0" orientation="portrait" horizontalDpi="300" verticalDpi="300" r:id="rId1"/>
  <headerFooter scaleWithDoc="0" alignWithMargins="0">
    <oddFooter>&amp;C&amp;"Arial,Gras"&amp;11&amp;K92D050BE&amp;10&amp;K000000 ACT&amp;"-,Normal"&amp;7- 4, Rue Paul-Henri Spaak - 26000 VALENCE
contact@beact.pro&amp;RPage - &amp;P</oddFooter>
  </headerFooter>
  <rowBreaks count="4" manualBreakCount="4">
    <brk id="49" max="5" man="1"/>
    <brk id="86" max="5" man="1"/>
    <brk id="124" max="5" man="1"/>
    <brk id="14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85FCC-6B19-469C-B26D-27BA42DB1C75}">
  <dimension ref="A1:GE28"/>
  <sheetViews>
    <sheetView showZeros="0" view="pageBreakPreview" zoomScaleNormal="100" zoomScaleSheetLayoutView="100" workbookViewId="0">
      <selection activeCell="F23" sqref="F23"/>
    </sheetView>
  </sheetViews>
  <sheetFormatPr baseColWidth="10" defaultColWidth="11.3984375" defaultRowHeight="13.15" x14ac:dyDescent="0.4"/>
  <cols>
    <col min="1" max="1" width="3.73046875" style="49" customWidth="1"/>
    <col min="2" max="2" width="56.86328125" style="4" customWidth="1"/>
    <col min="3" max="3" width="6.73046875" style="5" customWidth="1"/>
    <col min="4" max="4" width="6.73046875" style="6" customWidth="1"/>
    <col min="5" max="5" width="12.86328125" style="34" customWidth="1"/>
    <col min="6" max="6" width="13" style="34" customWidth="1"/>
    <col min="7" max="7" width="18.265625" style="38" customWidth="1"/>
    <col min="8" max="8" width="12.265625" style="66" bestFit="1" customWidth="1"/>
    <col min="9" max="9" width="12.265625" style="3" bestFit="1" customWidth="1"/>
    <col min="10" max="16384" width="11.3984375" style="3"/>
  </cols>
  <sheetData>
    <row r="1" spans="1:13" ht="12.75" customHeight="1" x14ac:dyDescent="0.4">
      <c r="A1" s="236" t="s">
        <v>134</v>
      </c>
      <c r="B1" s="236"/>
      <c r="C1" s="236"/>
      <c r="D1" s="236"/>
      <c r="E1" s="236"/>
      <c r="F1" s="236"/>
    </row>
    <row r="2" spans="1:13" x14ac:dyDescent="0.4">
      <c r="A2" s="236"/>
      <c r="B2" s="236"/>
      <c r="C2" s="236"/>
      <c r="D2" s="236"/>
      <c r="E2" s="236"/>
      <c r="F2" s="236"/>
    </row>
    <row r="3" spans="1:13" x14ac:dyDescent="0.4">
      <c r="A3" s="236"/>
      <c r="B3" s="236"/>
      <c r="C3" s="236"/>
      <c r="D3" s="236"/>
      <c r="E3" s="236"/>
      <c r="F3" s="236"/>
    </row>
    <row r="4" spans="1:13" x14ac:dyDescent="0.4">
      <c r="A4" s="51"/>
      <c r="B4" s="7"/>
      <c r="C4" s="13"/>
      <c r="D4" s="14"/>
      <c r="E4" s="14"/>
      <c r="F4" s="14"/>
    </row>
    <row r="5" spans="1:13" x14ac:dyDescent="0.4">
      <c r="A5" s="51"/>
      <c r="B5" s="8" t="s">
        <v>0</v>
      </c>
      <c r="C5" s="13" t="s">
        <v>8</v>
      </c>
      <c r="D5" s="14" t="s">
        <v>1</v>
      </c>
      <c r="E5" s="14" t="s">
        <v>6</v>
      </c>
      <c r="F5" s="14" t="s">
        <v>7</v>
      </c>
    </row>
    <row r="6" spans="1:13" x14ac:dyDescent="0.4">
      <c r="A6" s="51"/>
      <c r="B6" s="106" t="s">
        <v>57</v>
      </c>
      <c r="C6" s="15"/>
      <c r="D6" s="14"/>
      <c r="E6" s="13" t="s">
        <v>4</v>
      </c>
      <c r="F6" s="13" t="s">
        <v>4</v>
      </c>
    </row>
    <row r="7" spans="1:13" x14ac:dyDescent="0.4">
      <c r="A7" s="6"/>
      <c r="C7" s="22"/>
      <c r="D7" s="17"/>
      <c r="E7" s="18"/>
      <c r="F7" s="18"/>
    </row>
    <row r="8" spans="1:13" x14ac:dyDescent="0.4">
      <c r="A8" s="6"/>
      <c r="C8" s="22"/>
      <c r="D8" s="17"/>
      <c r="E8" s="18"/>
      <c r="F8" s="18"/>
      <c r="H8" s="178"/>
      <c r="I8" s="178"/>
      <c r="J8" s="178"/>
      <c r="K8" s="180"/>
      <c r="L8" s="180"/>
      <c r="M8" s="178"/>
    </row>
    <row r="9" spans="1:13" x14ac:dyDescent="0.4">
      <c r="A9" s="6"/>
      <c r="B9" s="107" t="str">
        <f>Généralités!B6</f>
        <v>Généralités</v>
      </c>
      <c r="C9" s="108"/>
      <c r="D9" s="109"/>
      <c r="E9" s="109"/>
      <c r="F9" s="110">
        <f>Généralités!F20</f>
        <v>0</v>
      </c>
      <c r="H9" s="178"/>
      <c r="I9" s="178"/>
      <c r="J9" s="178"/>
      <c r="K9" s="178"/>
      <c r="L9" s="178"/>
      <c r="M9" s="178"/>
    </row>
    <row r="10" spans="1:13" x14ac:dyDescent="0.4">
      <c r="A10" s="6"/>
      <c r="B10" s="107"/>
      <c r="C10" s="90"/>
      <c r="D10" s="63"/>
      <c r="E10" s="63"/>
      <c r="F10" s="110"/>
      <c r="H10" s="178"/>
      <c r="I10" s="178"/>
      <c r="J10" s="178"/>
      <c r="K10" s="178"/>
      <c r="L10" s="178"/>
      <c r="M10" s="178"/>
    </row>
    <row r="11" spans="1:13" x14ac:dyDescent="0.4">
      <c r="A11" s="6"/>
      <c r="B11" s="107" t="str">
        <f>+Collectif!B6</f>
        <v>collectif</v>
      </c>
      <c r="C11" s="108"/>
      <c r="D11" s="109"/>
      <c r="E11" s="109"/>
      <c r="F11" s="110">
        <f>+Collectif!F170</f>
        <v>0</v>
      </c>
      <c r="H11" s="181"/>
      <c r="I11" s="181"/>
      <c r="J11" s="179"/>
      <c r="K11" s="178"/>
      <c r="L11" s="181"/>
      <c r="M11" s="178"/>
    </row>
    <row r="12" spans="1:13" x14ac:dyDescent="0.4">
      <c r="A12" s="6"/>
      <c r="B12" s="107"/>
      <c r="C12" s="90"/>
      <c r="D12" s="63"/>
      <c r="E12" s="63"/>
      <c r="F12" s="110"/>
      <c r="H12" s="181"/>
      <c r="I12" s="181"/>
      <c r="J12" s="179"/>
      <c r="K12" s="178"/>
      <c r="L12" s="181"/>
      <c r="M12" s="178"/>
    </row>
    <row r="13" spans="1:13" x14ac:dyDescent="0.4">
      <c r="A13" s="6"/>
      <c r="C13" s="110"/>
      <c r="D13" s="17"/>
      <c r="E13" s="18"/>
      <c r="F13" s="18"/>
      <c r="H13" s="181"/>
      <c r="I13" s="181"/>
      <c r="J13" s="179"/>
      <c r="K13" s="178"/>
      <c r="L13" s="181"/>
      <c r="M13" s="178"/>
    </row>
    <row r="14" spans="1:13" x14ac:dyDescent="0.4">
      <c r="A14" s="6"/>
      <c r="C14" s="18"/>
      <c r="D14" s="17"/>
      <c r="E14" s="18"/>
      <c r="F14" s="18"/>
    </row>
    <row r="15" spans="1:13" x14ac:dyDescent="0.4">
      <c r="A15" s="50"/>
      <c r="B15" s="11"/>
      <c r="C15" s="18"/>
      <c r="D15" s="17"/>
      <c r="E15" s="17"/>
      <c r="F15" s="41"/>
      <c r="I15" s="54"/>
      <c r="J15" s="55"/>
      <c r="K15" s="68"/>
    </row>
    <row r="16" spans="1:13" x14ac:dyDescent="0.4">
      <c r="A16" s="50"/>
      <c r="C16" s="18"/>
      <c r="D16" s="25"/>
      <c r="E16" s="26"/>
      <c r="F16" s="40"/>
      <c r="G16" s="3"/>
    </row>
    <row r="17" spans="1:187" x14ac:dyDescent="0.4">
      <c r="A17" s="50"/>
      <c r="B17" s="12" t="str">
        <f>CONCATENATE("SOUS-TOTAL HT  -  ",B6)</f>
        <v>SOUS-TOTAL HT  -  Récapitulatif</v>
      </c>
      <c r="C17" s="18"/>
      <c r="D17" s="17"/>
      <c r="E17" s="17"/>
      <c r="F17" s="41">
        <f>SUM(F8:F12)</f>
        <v>0</v>
      </c>
      <c r="G17" s="121"/>
      <c r="H17" s="67"/>
      <c r="I17" s="64"/>
    </row>
    <row r="18" spans="1:187" x14ac:dyDescent="0.4">
      <c r="A18" s="50"/>
      <c r="C18" s="16"/>
      <c r="D18" s="17"/>
      <c r="E18" s="17"/>
      <c r="F18" s="41"/>
      <c r="H18" s="3"/>
    </row>
    <row r="19" spans="1:187" x14ac:dyDescent="0.4">
      <c r="A19" s="50"/>
      <c r="B19" s="31" t="s">
        <v>38</v>
      </c>
      <c r="C19" s="32"/>
      <c r="D19" s="33"/>
      <c r="E19" s="33"/>
      <c r="F19" s="42">
        <f>0.2*F17</f>
        <v>0</v>
      </c>
    </row>
    <row r="20" spans="1:187" x14ac:dyDescent="0.4">
      <c r="A20" s="50"/>
      <c r="C20" s="16"/>
      <c r="D20" s="17"/>
      <c r="E20" s="17"/>
      <c r="F20" s="41"/>
    </row>
    <row r="21" spans="1:187" ht="14.25" x14ac:dyDescent="0.45">
      <c r="A21" s="50"/>
      <c r="B21" s="28" t="str">
        <f>CONCATENATE( "TOTAL TTC -  ",B6)</f>
        <v>TOTAL TTC -  Récapitulatif</v>
      </c>
      <c r="C21" s="29"/>
      <c r="D21" s="30"/>
      <c r="E21" s="30"/>
      <c r="F21" s="43">
        <f>SUM(F16:F20)</f>
        <v>0</v>
      </c>
    </row>
    <row r="22" spans="1:187" s="38" customFormat="1" x14ac:dyDescent="0.4">
      <c r="A22" s="53"/>
      <c r="B22" s="4"/>
      <c r="C22" s="5"/>
      <c r="D22" s="6"/>
      <c r="E22" s="34"/>
      <c r="F22" s="37"/>
      <c r="H22" s="66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</row>
    <row r="23" spans="1:187" s="38" customFormat="1" x14ac:dyDescent="0.4">
      <c r="A23" s="53"/>
      <c r="B23" s="4"/>
      <c r="C23" s="5"/>
      <c r="D23" s="6"/>
      <c r="E23" s="34"/>
      <c r="F23" s="37"/>
      <c r="H23" s="66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</row>
    <row r="24" spans="1:187" s="38" customFormat="1" x14ac:dyDescent="0.4">
      <c r="A24" s="53"/>
      <c r="B24" s="4"/>
      <c r="C24" s="5"/>
      <c r="D24" s="6"/>
      <c r="E24" s="34"/>
      <c r="F24" s="37"/>
      <c r="H24" s="6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</row>
    <row r="25" spans="1:187" s="38" customFormat="1" x14ac:dyDescent="0.4">
      <c r="A25" s="53"/>
      <c r="B25" s="4"/>
      <c r="C25" s="5"/>
      <c r="D25" s="6"/>
      <c r="E25" s="34"/>
      <c r="F25" s="37"/>
      <c r="G25" s="69"/>
      <c r="H25" s="6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</row>
    <row r="26" spans="1:187" s="38" customFormat="1" x14ac:dyDescent="0.4">
      <c r="A26" s="53"/>
      <c r="B26" s="4"/>
      <c r="C26" s="5"/>
      <c r="D26" s="6"/>
      <c r="E26" s="34"/>
      <c r="F26" s="37"/>
      <c r="G26" s="111"/>
      <c r="H26" s="6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</row>
    <row r="27" spans="1:187" s="38" customFormat="1" x14ac:dyDescent="0.4">
      <c r="A27" s="53"/>
      <c r="B27" s="4"/>
      <c r="C27" s="5"/>
      <c r="D27" s="6"/>
      <c r="E27" s="34"/>
      <c r="F27" s="37"/>
      <c r="H27" s="66"/>
      <c r="I27" s="11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</row>
    <row r="28" spans="1:187" x14ac:dyDescent="0.4">
      <c r="G28" s="70"/>
    </row>
  </sheetData>
  <mergeCells count="1">
    <mergeCell ref="A1:F3"/>
  </mergeCells>
  <printOptions horizontalCentered="1"/>
  <pageMargins left="0.11811023622047245" right="0.11811023622047245" top="0.19685039370078741" bottom="0.19685039370078741" header="0.31496062992125984" footer="0.31496062992125984"/>
  <pageSetup paperSize="9" firstPageNumber="2" fitToHeight="8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E378B-6A5A-453C-A251-DEBDF5529056}">
  <dimension ref="A1:GE104"/>
  <sheetViews>
    <sheetView showZeros="0" tabSelected="1" view="pageBreakPreview" zoomScaleNormal="100" zoomScaleSheetLayoutView="100" workbookViewId="0">
      <selection activeCell="G14" sqref="G14"/>
    </sheetView>
  </sheetViews>
  <sheetFormatPr baseColWidth="10" defaultColWidth="11.3984375" defaultRowHeight="13.15" x14ac:dyDescent="0.4"/>
  <cols>
    <col min="1" max="1" width="4.3984375" style="49" bestFit="1" customWidth="1"/>
    <col min="2" max="2" width="56.86328125" style="4" customWidth="1"/>
    <col min="3" max="3" width="6.73046875" style="5" customWidth="1"/>
    <col min="4" max="4" width="6.73046875" style="6" customWidth="1"/>
    <col min="5" max="5" width="12.86328125" style="34" customWidth="1"/>
    <col min="6" max="6" width="13" style="34" customWidth="1"/>
    <col min="7" max="7" width="27.3984375" style="38" customWidth="1"/>
    <col min="8" max="8" width="12.265625" style="66" bestFit="1" customWidth="1"/>
    <col min="9" max="9" width="12.265625" style="3" bestFit="1" customWidth="1"/>
    <col min="10" max="16384" width="11.3984375" style="3"/>
  </cols>
  <sheetData>
    <row r="1" spans="1:6" ht="12.75" customHeight="1" x14ac:dyDescent="0.4">
      <c r="A1" s="236" t="s">
        <v>134</v>
      </c>
      <c r="B1" s="236"/>
      <c r="C1" s="236"/>
      <c r="D1" s="236"/>
      <c r="E1" s="236"/>
      <c r="F1" s="236"/>
    </row>
    <row r="2" spans="1:6" x14ac:dyDescent="0.4">
      <c r="A2" s="236"/>
      <c r="B2" s="236"/>
      <c r="C2" s="236"/>
      <c r="D2" s="236"/>
      <c r="E2" s="236"/>
      <c r="F2" s="236"/>
    </row>
    <row r="3" spans="1:6" x14ac:dyDescent="0.4">
      <c r="A3" s="236"/>
      <c r="B3" s="236"/>
      <c r="C3" s="236"/>
      <c r="D3" s="236"/>
      <c r="E3" s="236"/>
      <c r="F3" s="236"/>
    </row>
    <row r="4" spans="1:6" x14ac:dyDescent="0.4">
      <c r="A4" s="51"/>
      <c r="B4" s="7"/>
      <c r="C4" s="13"/>
      <c r="D4" s="14"/>
      <c r="E4" s="14"/>
      <c r="F4" s="14"/>
    </row>
    <row r="5" spans="1:6" x14ac:dyDescent="0.4">
      <c r="A5" s="51"/>
      <c r="B5" s="8" t="s">
        <v>0</v>
      </c>
      <c r="C5" s="13" t="s">
        <v>8</v>
      </c>
      <c r="D5" s="14" t="s">
        <v>1</v>
      </c>
      <c r="E5" s="14" t="s">
        <v>6</v>
      </c>
      <c r="F5" s="14" t="s">
        <v>7</v>
      </c>
    </row>
    <row r="6" spans="1:6" x14ac:dyDescent="0.4">
      <c r="A6" s="51"/>
      <c r="B6" s="106"/>
      <c r="C6" s="15"/>
      <c r="D6" s="14"/>
      <c r="E6" s="13" t="s">
        <v>4</v>
      </c>
      <c r="F6" s="13" t="s">
        <v>4</v>
      </c>
    </row>
    <row r="7" spans="1:6" x14ac:dyDescent="0.4">
      <c r="A7" s="50"/>
      <c r="B7" s="118"/>
      <c r="C7" s="119"/>
      <c r="D7" s="115"/>
      <c r="E7" s="120"/>
      <c r="F7" s="120"/>
    </row>
    <row r="8" spans="1:6" ht="31.5" x14ac:dyDescent="0.4">
      <c r="A8" s="52"/>
      <c r="B8" s="10" t="s">
        <v>60</v>
      </c>
      <c r="C8" s="19"/>
      <c r="D8" s="20"/>
      <c r="E8" s="21"/>
      <c r="F8" s="24"/>
    </row>
    <row r="9" spans="1:6" x14ac:dyDescent="0.4">
      <c r="A9" s="6"/>
      <c r="C9" s="22"/>
      <c r="D9" s="17"/>
      <c r="E9" s="18"/>
      <c r="F9" s="18"/>
    </row>
    <row r="10" spans="1:6" ht="37.9" customHeight="1" x14ac:dyDescent="0.4">
      <c r="A10" s="184" t="s">
        <v>133</v>
      </c>
      <c r="B10" s="199" t="s">
        <v>130</v>
      </c>
      <c r="C10" s="90"/>
      <c r="D10" s="63"/>
      <c r="E10" s="63"/>
      <c r="F10" s="110"/>
    </row>
    <row r="11" spans="1:6" x14ac:dyDescent="0.4">
      <c r="A11" s="6"/>
      <c r="B11" s="177"/>
      <c r="C11" s="90"/>
      <c r="D11" s="63"/>
      <c r="E11" s="63"/>
      <c r="F11" s="116"/>
    </row>
    <row r="12" spans="1:6" s="60" customFormat="1" x14ac:dyDescent="0.4">
      <c r="A12" s="98" t="s">
        <v>53</v>
      </c>
      <c r="B12" s="102" t="s">
        <v>68</v>
      </c>
      <c r="C12" s="95"/>
      <c r="D12" s="63"/>
      <c r="E12" s="100"/>
      <c r="F12" s="103"/>
    </row>
    <row r="13" spans="1:6" s="60" customFormat="1" x14ac:dyDescent="0.4">
      <c r="A13" s="98"/>
      <c r="B13" s="93"/>
      <c r="C13" s="95"/>
      <c r="D13" s="63"/>
      <c r="E13" s="100"/>
      <c r="F13" s="100">
        <f>$C13*E13</f>
        <v>0</v>
      </c>
    </row>
    <row r="14" spans="1:6" s="60" customFormat="1" ht="39.4" x14ac:dyDescent="0.4">
      <c r="A14" s="98"/>
      <c r="B14" s="93" t="s">
        <v>69</v>
      </c>
      <c r="C14" s="95"/>
      <c r="D14" s="63"/>
      <c r="E14" s="100"/>
      <c r="F14" s="100"/>
    </row>
    <row r="15" spans="1:6" s="60" customFormat="1" x14ac:dyDescent="0.4">
      <c r="A15" s="98"/>
      <c r="B15" s="101" t="s">
        <v>119</v>
      </c>
      <c r="C15" s="95">
        <v>17</v>
      </c>
      <c r="D15" s="63" t="s">
        <v>2</v>
      </c>
      <c r="E15" s="100"/>
      <c r="F15" s="100">
        <f>$C15*E15</f>
        <v>0</v>
      </c>
    </row>
    <row r="16" spans="1:6" s="60" customFormat="1" x14ac:dyDescent="0.4">
      <c r="A16" s="98"/>
      <c r="B16" s="101" t="s">
        <v>70</v>
      </c>
      <c r="C16" s="95">
        <v>17</v>
      </c>
      <c r="D16" s="63" t="s">
        <v>2</v>
      </c>
      <c r="E16" s="100"/>
      <c r="F16" s="100">
        <f>$C16*E16</f>
        <v>0</v>
      </c>
    </row>
    <row r="17" spans="1:6" s="60" customFormat="1" x14ac:dyDescent="0.4">
      <c r="A17" s="98"/>
      <c r="B17" s="101"/>
      <c r="C17" s="95"/>
      <c r="D17" s="63"/>
      <c r="E17" s="100"/>
      <c r="F17" s="100"/>
    </row>
    <row r="18" spans="1:6" s="60" customFormat="1" x14ac:dyDescent="0.4">
      <c r="A18" s="98" t="s">
        <v>54</v>
      </c>
      <c r="B18" s="102" t="s">
        <v>55</v>
      </c>
      <c r="C18" s="95"/>
      <c r="D18" s="63"/>
      <c r="E18" s="100"/>
      <c r="F18" s="103"/>
    </row>
    <row r="19" spans="1:6" s="60" customFormat="1" x14ac:dyDescent="0.4">
      <c r="A19" s="98"/>
      <c r="B19" s="93"/>
      <c r="C19" s="95"/>
      <c r="D19" s="63"/>
      <c r="E19" s="100"/>
      <c r="F19" s="100"/>
    </row>
    <row r="20" spans="1:6" s="60" customFormat="1" x14ac:dyDescent="0.4">
      <c r="A20" s="98"/>
      <c r="B20" s="101" t="s">
        <v>124</v>
      </c>
      <c r="C20" s="95">
        <v>17</v>
      </c>
      <c r="D20" s="63" t="s">
        <v>2</v>
      </c>
      <c r="E20" s="100"/>
      <c r="F20" s="100">
        <f>$C20*E20</f>
        <v>0</v>
      </c>
    </row>
    <row r="21" spans="1:6" s="60" customFormat="1" x14ac:dyDescent="0.4">
      <c r="A21" s="98"/>
      <c r="B21" s="101" t="s">
        <v>127</v>
      </c>
      <c r="C21" s="95"/>
      <c r="D21" s="63"/>
      <c r="E21" s="100"/>
      <c r="F21" s="100"/>
    </row>
    <row r="22" spans="1:6" s="60" customFormat="1" x14ac:dyDescent="0.4">
      <c r="A22" s="98"/>
      <c r="B22" s="101" t="s">
        <v>129</v>
      </c>
      <c r="C22" s="95"/>
      <c r="D22" s="63"/>
      <c r="E22" s="100"/>
      <c r="F22" s="100"/>
    </row>
    <row r="23" spans="1:6" s="60" customFormat="1" x14ac:dyDescent="0.4">
      <c r="A23" s="98"/>
      <c r="B23" s="101" t="s">
        <v>125</v>
      </c>
      <c r="C23" s="95"/>
      <c r="D23" s="63"/>
      <c r="E23" s="100"/>
      <c r="F23" s="100"/>
    </row>
    <row r="24" spans="1:6" s="60" customFormat="1" x14ac:dyDescent="0.4">
      <c r="A24" s="98"/>
      <c r="B24" s="101" t="s">
        <v>126</v>
      </c>
      <c r="C24" s="95"/>
      <c r="D24" s="63"/>
      <c r="E24" s="100"/>
      <c r="F24" s="100"/>
    </row>
    <row r="25" spans="1:6" s="60" customFormat="1" x14ac:dyDescent="0.4">
      <c r="A25" s="98"/>
      <c r="B25" s="101" t="s">
        <v>128</v>
      </c>
      <c r="C25" s="95"/>
      <c r="D25" s="63"/>
      <c r="E25" s="100"/>
      <c r="F25" s="100"/>
    </row>
    <row r="26" spans="1:6" s="60" customFormat="1" x14ac:dyDescent="0.4">
      <c r="A26" s="98"/>
      <c r="B26" s="101"/>
      <c r="C26" s="95"/>
      <c r="D26" s="63"/>
      <c r="E26" s="100"/>
      <c r="F26" s="100"/>
    </row>
    <row r="27" spans="1:6" s="60" customFormat="1" x14ac:dyDescent="0.4">
      <c r="A27" s="98" t="s">
        <v>56</v>
      </c>
      <c r="B27" s="102" t="s">
        <v>74</v>
      </c>
      <c r="C27" s="95"/>
      <c r="D27" s="63"/>
      <c r="E27" s="100"/>
      <c r="F27" s="103"/>
    </row>
    <row r="28" spans="1:6" s="60" customFormat="1" x14ac:dyDescent="0.4">
      <c r="A28" s="98"/>
      <c r="B28" s="101"/>
      <c r="C28" s="95"/>
      <c r="D28" s="63"/>
      <c r="E28" s="100"/>
      <c r="F28" s="100"/>
    </row>
    <row r="29" spans="1:6" s="60" customFormat="1" x14ac:dyDescent="0.4">
      <c r="A29" s="98"/>
      <c r="B29" s="93" t="s">
        <v>75</v>
      </c>
      <c r="C29" s="95">
        <f>C15</f>
        <v>17</v>
      </c>
      <c r="D29" s="63" t="s">
        <v>2</v>
      </c>
      <c r="E29" s="100"/>
      <c r="F29" s="100">
        <f>$C29*E29</f>
        <v>0</v>
      </c>
    </row>
    <row r="30" spans="1:6" s="60" customFormat="1" x14ac:dyDescent="0.4">
      <c r="A30" s="98"/>
      <c r="B30" s="101"/>
      <c r="C30" s="95"/>
      <c r="D30" s="63"/>
      <c r="E30" s="100"/>
      <c r="F30" s="100"/>
    </row>
    <row r="31" spans="1:6" s="60" customFormat="1" ht="27" customHeight="1" x14ac:dyDescent="0.4">
      <c r="A31" s="98"/>
      <c r="B31" s="93" t="s">
        <v>76</v>
      </c>
      <c r="C31" s="95">
        <f>C15</f>
        <v>17</v>
      </c>
      <c r="D31" s="63" t="s">
        <v>2</v>
      </c>
      <c r="E31" s="100"/>
      <c r="F31" s="100">
        <f>$C31*E31</f>
        <v>0</v>
      </c>
    </row>
    <row r="32" spans="1:6" s="60" customFormat="1" x14ac:dyDescent="0.4">
      <c r="A32" s="98" t="s">
        <v>122</v>
      </c>
      <c r="B32" s="101"/>
      <c r="C32" s="95"/>
      <c r="D32" s="63"/>
      <c r="E32" s="100"/>
      <c r="F32" s="100"/>
    </row>
    <row r="33" spans="1:6" s="60" customFormat="1" x14ac:dyDescent="0.4">
      <c r="A33" s="98"/>
      <c r="B33" s="97" t="str">
        <f>CONCATENATE("SOUS-TOTAL HT  - ARTICLE ",B12)</f>
        <v>SOUS-TOTAL HT  - ARTICLE Groupe de production</v>
      </c>
      <c r="C33" s="139"/>
      <c r="D33" s="96"/>
      <c r="E33" s="104"/>
      <c r="F33" s="105">
        <f>SUM(F10:F32)</f>
        <v>0</v>
      </c>
    </row>
    <row r="34" spans="1:6" s="60" customFormat="1" x14ac:dyDescent="0.4">
      <c r="A34" s="98"/>
      <c r="B34" s="102"/>
      <c r="C34" s="95"/>
      <c r="D34" s="63"/>
      <c r="E34" s="100"/>
      <c r="F34" s="100"/>
    </row>
    <row r="35" spans="1:6" s="60" customFormat="1" x14ac:dyDescent="0.4">
      <c r="A35" s="92" t="s">
        <v>77</v>
      </c>
      <c r="B35" s="102" t="s">
        <v>78</v>
      </c>
      <c r="C35" s="95"/>
      <c r="D35" s="63"/>
      <c r="E35" s="100"/>
      <c r="F35" s="100">
        <f>$C35*E35</f>
        <v>0</v>
      </c>
    </row>
    <row r="36" spans="1:6" s="137" customFormat="1" ht="13.5" customHeight="1" x14ac:dyDescent="0.4">
      <c r="A36" s="98"/>
      <c r="B36" s="93"/>
      <c r="C36" s="95"/>
      <c r="D36" s="63"/>
      <c r="E36" s="100"/>
      <c r="F36" s="100">
        <f>$C36*E36</f>
        <v>0</v>
      </c>
    </row>
    <row r="37" spans="1:6" s="60" customFormat="1" ht="39.4" x14ac:dyDescent="0.4">
      <c r="A37" s="98"/>
      <c r="B37" s="93" t="s">
        <v>79</v>
      </c>
      <c r="C37" s="95">
        <v>17</v>
      </c>
      <c r="D37" s="63" t="s">
        <v>2</v>
      </c>
      <c r="E37" s="100"/>
      <c r="F37" s="100">
        <f>$C37*E37</f>
        <v>0</v>
      </c>
    </row>
    <row r="38" spans="1:6" s="60" customFormat="1" x14ac:dyDescent="0.4">
      <c r="A38" s="98"/>
      <c r="B38" s="93"/>
      <c r="C38" s="95"/>
      <c r="D38" s="63"/>
      <c r="E38" s="100"/>
      <c r="F38" s="198"/>
    </row>
    <row r="39" spans="1:6" s="60" customFormat="1" ht="26.25" x14ac:dyDescent="0.4">
      <c r="A39" s="195"/>
      <c r="B39" s="196" t="s">
        <v>123</v>
      </c>
      <c r="C39" s="95">
        <v>70</v>
      </c>
      <c r="D39" s="63" t="s">
        <v>3</v>
      </c>
      <c r="E39" s="100"/>
      <c r="F39" s="197">
        <f>$C39*E39</f>
        <v>0</v>
      </c>
    </row>
    <row r="40" spans="1:6" s="60" customFormat="1" x14ac:dyDescent="0.4">
      <c r="A40" s="98"/>
      <c r="B40" s="93"/>
      <c r="C40" s="95"/>
      <c r="D40" s="63"/>
      <c r="E40" s="100"/>
      <c r="F40" s="100"/>
    </row>
    <row r="41" spans="1:6" s="60" customFormat="1" x14ac:dyDescent="0.4">
      <c r="A41" s="98"/>
      <c r="B41" s="97" t="str">
        <f>CONCATENATE("SOUS-TOTAL HT  - ARTICLE ",A35)</f>
        <v>SOUS-TOTAL HT  - ARTICLE 1.3</v>
      </c>
      <c r="C41" s="139"/>
      <c r="D41" s="96"/>
      <c r="E41" s="104"/>
      <c r="F41" s="105">
        <f>SUM(F35:F40)</f>
        <v>0</v>
      </c>
    </row>
    <row r="42" spans="1:6" s="60" customFormat="1" x14ac:dyDescent="0.4">
      <c r="A42" s="98"/>
      <c r="B42" s="61"/>
      <c r="C42" s="95"/>
      <c r="D42" s="63"/>
      <c r="E42" s="100"/>
      <c r="F42" s="62"/>
    </row>
    <row r="43" spans="1:6" s="60" customFormat="1" x14ac:dyDescent="0.4">
      <c r="A43" s="92" t="s">
        <v>80</v>
      </c>
      <c r="B43" s="102" t="s">
        <v>81</v>
      </c>
      <c r="C43" s="95"/>
      <c r="D43" s="63"/>
      <c r="E43" s="100"/>
      <c r="F43" s="100">
        <f>$C43*E43</f>
        <v>0</v>
      </c>
    </row>
    <row r="44" spans="1:6" s="137" customFormat="1" ht="13.5" customHeight="1" x14ac:dyDescent="0.4">
      <c r="A44" s="98"/>
      <c r="B44" s="93"/>
      <c r="C44" s="95"/>
      <c r="D44" s="63"/>
      <c r="E44" s="100"/>
      <c r="F44" s="100">
        <f>$C44*E44</f>
        <v>0</v>
      </c>
    </row>
    <row r="45" spans="1:6" s="60" customFormat="1" ht="26.25" x14ac:dyDescent="0.4">
      <c r="A45" s="98"/>
      <c r="B45" s="99" t="s">
        <v>82</v>
      </c>
      <c r="C45" s="95"/>
      <c r="D45" s="63"/>
      <c r="E45" s="100"/>
      <c r="F45" s="143" t="s">
        <v>110</v>
      </c>
    </row>
    <row r="46" spans="1:6" s="60" customFormat="1" x14ac:dyDescent="0.4">
      <c r="A46" s="98"/>
      <c r="B46" s="93"/>
      <c r="C46" s="95"/>
      <c r="D46" s="63"/>
      <c r="E46" s="100"/>
      <c r="F46" s="100"/>
    </row>
    <row r="47" spans="1:6" s="60" customFormat="1" x14ac:dyDescent="0.4">
      <c r="A47" s="92" t="s">
        <v>83</v>
      </c>
      <c r="B47" s="102" t="s">
        <v>84</v>
      </c>
      <c r="C47" s="95"/>
      <c r="D47" s="63"/>
      <c r="E47" s="100"/>
      <c r="F47" s="100">
        <f>$C47*E47</f>
        <v>0</v>
      </c>
    </row>
    <row r="48" spans="1:6" s="60" customFormat="1" x14ac:dyDescent="0.4">
      <c r="A48" s="98"/>
      <c r="B48" s="93"/>
      <c r="C48" s="95"/>
      <c r="D48" s="63"/>
      <c r="E48" s="100"/>
      <c r="F48" s="100">
        <f>$C48*E48</f>
        <v>0</v>
      </c>
    </row>
    <row r="49" spans="1:10" s="60" customFormat="1" ht="39.4" x14ac:dyDescent="0.4">
      <c r="A49" s="98"/>
      <c r="B49" s="99" t="s">
        <v>85</v>
      </c>
      <c r="C49" s="95"/>
      <c r="D49" s="63"/>
      <c r="E49" s="100"/>
      <c r="F49" s="100">
        <f>$C49*E49</f>
        <v>0</v>
      </c>
    </row>
    <row r="50" spans="1:10" s="60" customFormat="1" x14ac:dyDescent="0.4">
      <c r="A50" s="98"/>
      <c r="B50" s="101" t="s">
        <v>113</v>
      </c>
      <c r="C50" s="95">
        <v>17</v>
      </c>
      <c r="D50" s="63" t="s">
        <v>2</v>
      </c>
      <c r="E50" s="100"/>
      <c r="F50" s="100">
        <f>$C50*E50</f>
        <v>0</v>
      </c>
    </row>
    <row r="51" spans="1:10" s="60" customFormat="1" x14ac:dyDescent="0.4">
      <c r="A51" s="98"/>
      <c r="B51" s="99"/>
      <c r="C51" s="95"/>
      <c r="D51" s="63"/>
      <c r="E51" s="100"/>
      <c r="F51" s="100">
        <f>$C51*E51</f>
        <v>0</v>
      </c>
    </row>
    <row r="52" spans="1:10" s="60" customFormat="1" ht="31.5" customHeight="1" x14ac:dyDescent="0.4">
      <c r="A52" s="98"/>
      <c r="B52" s="99" t="s">
        <v>86</v>
      </c>
      <c r="C52" s="95">
        <v>28</v>
      </c>
      <c r="D52" s="63" t="s">
        <v>2</v>
      </c>
      <c r="E52" s="100"/>
      <c r="F52" s="103" t="s">
        <v>12</v>
      </c>
      <c r="H52" s="144"/>
      <c r="I52" s="145">
        <f>+E52</f>
        <v>0</v>
      </c>
      <c r="J52" s="59">
        <f>+I52*H52</f>
        <v>0</v>
      </c>
    </row>
    <row r="53" spans="1:10" s="60" customFormat="1" x14ac:dyDescent="0.4">
      <c r="A53" s="98"/>
      <c r="B53" s="93"/>
      <c r="C53" s="95"/>
      <c r="D53" s="63"/>
      <c r="E53" s="100"/>
      <c r="F53" s="100"/>
    </row>
    <row r="54" spans="1:10" s="60" customFormat="1" x14ac:dyDescent="0.4">
      <c r="A54" s="98"/>
      <c r="B54" s="97" t="str">
        <f>CONCATENATE("SOUS-TOTAL HT  - ARTICLE ",A47)</f>
        <v>SOUS-TOTAL HT  - ARTICLE 1.5</v>
      </c>
      <c r="C54" s="139"/>
      <c r="D54" s="96"/>
      <c r="E54" s="104"/>
      <c r="F54" s="105">
        <f>SUM(F47:F53)</f>
        <v>0</v>
      </c>
    </row>
    <row r="55" spans="1:10" s="60" customFormat="1" x14ac:dyDescent="0.4">
      <c r="A55" s="98"/>
      <c r="B55" s="93"/>
      <c r="C55" s="95"/>
      <c r="D55" s="63"/>
      <c r="E55" s="100"/>
      <c r="F55" s="100"/>
    </row>
    <row r="56" spans="1:10" s="60" customFormat="1" x14ac:dyDescent="0.4">
      <c r="A56" s="92" t="s">
        <v>87</v>
      </c>
      <c r="B56" s="102" t="s">
        <v>16</v>
      </c>
      <c r="C56" s="95"/>
      <c r="D56" s="63"/>
      <c r="E56" s="100"/>
      <c r="F56" s="100">
        <f>$C56*E56</f>
        <v>0</v>
      </c>
    </row>
    <row r="57" spans="1:10" s="60" customFormat="1" x14ac:dyDescent="0.4">
      <c r="A57" s="98"/>
      <c r="B57" s="93"/>
      <c r="C57" s="95"/>
      <c r="D57" s="63"/>
      <c r="E57" s="100"/>
      <c r="F57" s="100"/>
    </row>
    <row r="58" spans="1:10" s="60" customFormat="1" ht="26.25" x14ac:dyDescent="0.4">
      <c r="A58" s="98"/>
      <c r="B58" s="99" t="s">
        <v>88</v>
      </c>
      <c r="C58" s="95">
        <v>17</v>
      </c>
      <c r="D58" s="63" t="s">
        <v>2</v>
      </c>
      <c r="E58" s="100"/>
      <c r="F58" s="100">
        <f>$C58*E58</f>
        <v>0</v>
      </c>
    </row>
    <row r="59" spans="1:10" s="60" customFormat="1" x14ac:dyDescent="0.4">
      <c r="A59" s="98"/>
      <c r="B59" s="93"/>
      <c r="C59" s="95"/>
      <c r="D59" s="63"/>
      <c r="E59" s="100"/>
      <c r="F59" s="100"/>
    </row>
    <row r="60" spans="1:10" s="60" customFormat="1" x14ac:dyDescent="0.4">
      <c r="A60" s="98"/>
      <c r="B60" s="99" t="s">
        <v>89</v>
      </c>
      <c r="C60" s="95">
        <v>17</v>
      </c>
      <c r="D60" s="63" t="s">
        <v>2</v>
      </c>
      <c r="E60" s="100"/>
      <c r="F60" s="100">
        <f>$C60*E60</f>
        <v>0</v>
      </c>
    </row>
    <row r="61" spans="1:10" s="60" customFormat="1" x14ac:dyDescent="0.4">
      <c r="A61" s="98"/>
      <c r="B61" s="93"/>
      <c r="C61" s="95"/>
      <c r="D61" s="63"/>
      <c r="E61" s="100"/>
      <c r="F61" s="100"/>
    </row>
    <row r="62" spans="1:10" s="60" customFormat="1" x14ac:dyDescent="0.4">
      <c r="A62" s="98"/>
      <c r="B62" s="97" t="str">
        <f>CONCATENATE("SOUS-TOTAL HT  - ARTICLE ",A56)</f>
        <v>SOUS-TOTAL HT  - ARTICLE 1.6</v>
      </c>
      <c r="C62" s="139"/>
      <c r="D62" s="96"/>
      <c r="E62" s="104"/>
      <c r="F62" s="105">
        <f>SUM(F56:F61)</f>
        <v>0</v>
      </c>
    </row>
    <row r="63" spans="1:10" s="60" customFormat="1" x14ac:dyDescent="0.4">
      <c r="A63" s="98"/>
      <c r="B63" s="146"/>
      <c r="C63" s="95"/>
      <c r="D63" s="63"/>
      <c r="E63" s="100"/>
      <c r="F63" s="62"/>
    </row>
    <row r="64" spans="1:10" s="60" customFormat="1" x14ac:dyDescent="0.4">
      <c r="A64" s="92" t="s">
        <v>90</v>
      </c>
      <c r="B64" s="102" t="s">
        <v>91</v>
      </c>
      <c r="C64" s="95"/>
      <c r="D64" s="63"/>
      <c r="E64" s="100"/>
      <c r="F64" s="100">
        <f>$C64*E64</f>
        <v>0</v>
      </c>
    </row>
    <row r="65" spans="1:10" s="60" customFormat="1" x14ac:dyDescent="0.4">
      <c r="A65" s="98"/>
      <c r="B65" s="93"/>
      <c r="C65" s="95"/>
      <c r="D65" s="63"/>
      <c r="E65" s="100"/>
      <c r="F65" s="100"/>
    </row>
    <row r="66" spans="1:10" s="60" customFormat="1" x14ac:dyDescent="0.4">
      <c r="A66" s="98"/>
      <c r="B66" s="99" t="s">
        <v>92</v>
      </c>
      <c r="C66" s="95"/>
      <c r="D66" s="63"/>
      <c r="E66" s="100"/>
      <c r="F66" s="103" t="s">
        <v>12</v>
      </c>
    </row>
    <row r="67" spans="1:10" s="60" customFormat="1" x14ac:dyDescent="0.4">
      <c r="A67" s="98"/>
      <c r="B67" s="147"/>
      <c r="C67" s="95"/>
      <c r="D67" s="63"/>
      <c r="E67" s="100"/>
      <c r="F67" s="100">
        <f>$C67*E67</f>
        <v>0</v>
      </c>
    </row>
    <row r="68" spans="1:10" s="60" customFormat="1" x14ac:dyDescent="0.4">
      <c r="A68" s="98"/>
      <c r="B68" s="147"/>
      <c r="C68" s="95"/>
      <c r="D68" s="63"/>
      <c r="E68" s="100"/>
      <c r="F68" s="100"/>
    </row>
    <row r="69" spans="1:10" s="60" customFormat="1" x14ac:dyDescent="0.4">
      <c r="A69" s="92" t="s">
        <v>132</v>
      </c>
      <c r="B69" s="147" t="s">
        <v>131</v>
      </c>
      <c r="C69" s="95"/>
      <c r="D69" s="63"/>
      <c r="E69" s="100"/>
      <c r="F69" s="100">
        <f>-(Collectif!F153+Collectif!F154+Collectif!F156+Collectif!F157)</f>
        <v>0</v>
      </c>
    </row>
    <row r="70" spans="1:10" s="60" customFormat="1" x14ac:dyDescent="0.4">
      <c r="A70" s="98"/>
      <c r="B70" s="147"/>
      <c r="C70" s="95"/>
      <c r="D70" s="63"/>
      <c r="E70" s="100"/>
      <c r="F70" s="100"/>
    </row>
    <row r="71" spans="1:10" ht="26.45" customHeight="1" x14ac:dyDescent="0.4">
      <c r="A71" s="89"/>
      <c r="B71" s="200" t="str">
        <f>CONCATENATE("SOUS-TOTAL HT  - ARTICLE ",B10)</f>
        <v>SOUS-TOTAL HT  - ARTICLE INSTALLATION DE CHAUFFAGE TYPE GAINABLE</v>
      </c>
      <c r="C71" s="202"/>
      <c r="D71" s="203"/>
      <c r="E71" s="204"/>
      <c r="F71" s="201">
        <f>SUM(F33+F41+F54+F62)+F69</f>
        <v>0</v>
      </c>
    </row>
    <row r="72" spans="1:10" x14ac:dyDescent="0.4">
      <c r="A72" s="6"/>
      <c r="C72" s="185"/>
    </row>
    <row r="73" spans="1:10" x14ac:dyDescent="0.4">
      <c r="A73" s="50"/>
      <c r="C73" s="188"/>
      <c r="D73" s="187"/>
      <c r="E73" s="186"/>
      <c r="F73" s="37"/>
    </row>
    <row r="74" spans="1:10" x14ac:dyDescent="0.4">
      <c r="A74" s="6"/>
      <c r="C74" s="185"/>
    </row>
    <row r="75" spans="1:10" x14ac:dyDescent="0.4">
      <c r="A75" s="6"/>
      <c r="C75" s="185"/>
    </row>
    <row r="76" spans="1:10" x14ac:dyDescent="0.4">
      <c r="A76" s="6"/>
      <c r="C76" s="185"/>
    </row>
    <row r="77" spans="1:10" x14ac:dyDescent="0.4">
      <c r="A77" s="50"/>
      <c r="E77" s="6"/>
      <c r="F77" s="37"/>
      <c r="I77" s="54"/>
      <c r="J77" s="55"/>
    </row>
    <row r="78" spans="1:10" x14ac:dyDescent="0.4">
      <c r="A78" s="50"/>
      <c r="C78" s="188"/>
      <c r="D78" s="187"/>
      <c r="E78" s="186"/>
      <c r="F78" s="37"/>
    </row>
    <row r="79" spans="1:10" x14ac:dyDescent="0.4">
      <c r="A79" s="50"/>
      <c r="B79" s="12"/>
      <c r="E79" s="6"/>
      <c r="F79" s="189"/>
      <c r="G79" s="65">
        <f>F79/44</f>
        <v>0</v>
      </c>
      <c r="H79" s="67"/>
      <c r="I79" s="64"/>
    </row>
    <row r="80" spans="1:10" x14ac:dyDescent="0.4">
      <c r="A80" s="50"/>
      <c r="E80" s="6"/>
      <c r="F80" s="189"/>
      <c r="H80" s="3"/>
    </row>
    <row r="81" spans="1:10" x14ac:dyDescent="0.4">
      <c r="A81" s="50"/>
      <c r="B81" s="31"/>
      <c r="C81" s="190"/>
      <c r="D81" s="50"/>
      <c r="E81" s="50"/>
      <c r="F81" s="191"/>
    </row>
    <row r="82" spans="1:10" x14ac:dyDescent="0.4">
      <c r="A82" s="50"/>
      <c r="E82" s="6"/>
      <c r="F82" s="189"/>
    </row>
    <row r="83" spans="1:10" x14ac:dyDescent="0.4">
      <c r="A83" s="6"/>
      <c r="C83" s="185"/>
    </row>
    <row r="84" spans="1:10" x14ac:dyDescent="0.4">
      <c r="A84" s="6"/>
      <c r="C84" s="185"/>
    </row>
    <row r="85" spans="1:10" x14ac:dyDescent="0.4">
      <c r="A85" s="6"/>
      <c r="C85" s="185"/>
    </row>
    <row r="86" spans="1:10" x14ac:dyDescent="0.4">
      <c r="A86" s="50"/>
      <c r="E86" s="6"/>
      <c r="F86" s="37"/>
      <c r="I86" s="54"/>
      <c r="J86" s="55"/>
    </row>
    <row r="87" spans="1:10" x14ac:dyDescent="0.4">
      <c r="A87" s="50"/>
      <c r="C87" s="188"/>
      <c r="D87" s="187"/>
      <c r="E87" s="186"/>
      <c r="F87" s="37"/>
    </row>
    <row r="88" spans="1:10" x14ac:dyDescent="0.4">
      <c r="A88" s="6"/>
      <c r="C88" s="185"/>
    </row>
    <row r="89" spans="1:10" x14ac:dyDescent="0.4">
      <c r="A89" s="6"/>
      <c r="C89" s="185"/>
    </row>
    <row r="90" spans="1:10" x14ac:dyDescent="0.4">
      <c r="A90" s="6"/>
      <c r="C90" s="185"/>
    </row>
    <row r="91" spans="1:10" x14ac:dyDescent="0.4">
      <c r="A91" s="50"/>
      <c r="E91" s="6"/>
      <c r="F91" s="37"/>
      <c r="I91" s="54"/>
      <c r="J91" s="55"/>
    </row>
    <row r="92" spans="1:10" x14ac:dyDescent="0.4">
      <c r="A92" s="50"/>
      <c r="C92" s="188"/>
      <c r="D92" s="187"/>
      <c r="E92" s="186"/>
      <c r="F92" s="37"/>
    </row>
    <row r="93" spans="1:10" x14ac:dyDescent="0.4">
      <c r="A93" s="50"/>
      <c r="B93" s="12"/>
      <c r="E93" s="6"/>
      <c r="F93" s="189"/>
      <c r="G93" s="65">
        <f>F93/44</f>
        <v>0</v>
      </c>
      <c r="H93" s="67"/>
      <c r="I93" s="64"/>
    </row>
    <row r="94" spans="1:10" x14ac:dyDescent="0.4">
      <c r="A94" s="50"/>
      <c r="E94" s="6"/>
      <c r="F94" s="189"/>
      <c r="H94" s="3"/>
    </row>
    <row r="95" spans="1:10" x14ac:dyDescent="0.4">
      <c r="A95" s="50"/>
      <c r="B95" s="31"/>
      <c r="C95" s="190"/>
      <c r="D95" s="50"/>
      <c r="E95" s="50"/>
      <c r="F95" s="191"/>
    </row>
    <row r="96" spans="1:10" x14ac:dyDescent="0.4">
      <c r="A96" s="50"/>
      <c r="E96" s="6"/>
      <c r="F96" s="189"/>
    </row>
    <row r="97" spans="1:187" ht="14.25" x14ac:dyDescent="0.45">
      <c r="A97" s="50"/>
      <c r="B97" s="28"/>
      <c r="C97" s="192"/>
      <c r="D97" s="193"/>
      <c r="E97" s="193"/>
      <c r="F97" s="194"/>
    </row>
    <row r="98" spans="1:187" s="38" customFormat="1" x14ac:dyDescent="0.4">
      <c r="A98" s="53"/>
      <c r="B98" s="4"/>
      <c r="C98" s="5"/>
      <c r="D98" s="6"/>
      <c r="E98" s="34"/>
      <c r="F98" s="37"/>
      <c r="H98" s="66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</row>
    <row r="99" spans="1:187" s="38" customFormat="1" x14ac:dyDescent="0.4">
      <c r="A99" s="53"/>
      <c r="B99" s="4"/>
      <c r="C99" s="5"/>
      <c r="D99" s="6"/>
      <c r="E99" s="34"/>
      <c r="F99" s="37"/>
      <c r="H99" s="66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</row>
    <row r="100" spans="1:187" s="38" customFormat="1" x14ac:dyDescent="0.4">
      <c r="A100" s="53"/>
      <c r="B100" s="4"/>
      <c r="C100" s="5"/>
      <c r="D100" s="6"/>
      <c r="E100" s="34"/>
      <c r="F100" s="37"/>
      <c r="H100" s="66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</row>
    <row r="101" spans="1:187" s="38" customFormat="1" x14ac:dyDescent="0.4">
      <c r="A101" s="53"/>
      <c r="B101" s="4"/>
      <c r="C101" s="5"/>
      <c r="D101" s="6"/>
      <c r="E101" s="34"/>
      <c r="F101" s="37"/>
      <c r="G101" s="69"/>
      <c r="H101" s="66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</row>
    <row r="102" spans="1:187" s="38" customFormat="1" x14ac:dyDescent="0.4">
      <c r="A102" s="53"/>
      <c r="B102" s="4"/>
      <c r="C102" s="5"/>
      <c r="D102" s="6"/>
      <c r="E102" s="34"/>
      <c r="F102" s="37"/>
      <c r="G102" s="111"/>
      <c r="H102" s="66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</row>
    <row r="103" spans="1:187" s="38" customFormat="1" x14ac:dyDescent="0.4">
      <c r="A103" s="53"/>
      <c r="B103" s="4"/>
      <c r="C103" s="5"/>
      <c r="D103" s="6"/>
      <c r="E103" s="34"/>
      <c r="F103" s="37"/>
      <c r="H103" s="66"/>
      <c r="I103" s="112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</row>
    <row r="104" spans="1:187" x14ac:dyDescent="0.4">
      <c r="G104" s="70"/>
    </row>
  </sheetData>
  <mergeCells count="1">
    <mergeCell ref="A1:F3"/>
  </mergeCells>
  <printOptions horizontalCentered="1"/>
  <pageMargins left="0.11811023622047245" right="0.11811023622047245" top="0.19685039370078741" bottom="0.19685039370078741" header="0.31496062992125984" footer="0.31496062992125984"/>
  <pageSetup paperSize="9" firstPageNumber="2" fitToHeight="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PAGE DE GARDE</vt:lpstr>
      <vt:lpstr>Généralités</vt:lpstr>
      <vt:lpstr>Collectif</vt:lpstr>
      <vt:lpstr>Récapitulatif</vt:lpstr>
      <vt:lpstr>Options</vt:lpstr>
      <vt:lpstr>Collectif!Impression_des_titres</vt:lpstr>
      <vt:lpstr>Généralités!Impression_des_titres</vt:lpstr>
      <vt:lpstr>Options!Impression_des_titres</vt:lpstr>
      <vt:lpstr>Récapitulatif!Impression_des_titres</vt:lpstr>
      <vt:lpstr>Collectif!Zone_d_impression</vt:lpstr>
      <vt:lpstr>Généralités!Zone_d_impression</vt:lpstr>
      <vt:lpstr>Options!Zone_d_impression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hirardot damien</cp:lastModifiedBy>
  <cp:lastPrinted>2024-12-10T07:11:55Z</cp:lastPrinted>
  <dcterms:created xsi:type="dcterms:W3CDTF">1999-03-25T10:14:54Z</dcterms:created>
  <dcterms:modified xsi:type="dcterms:W3CDTF">2025-03-07T17:52:24Z</dcterms:modified>
</cp:coreProperties>
</file>