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E ACT\PROJETS\2024\24032 - VALRIM - 17 logements en accession TAIN - ATELIER DES VERGERS\3-PRO - DCE\3-DPGF\"/>
    </mc:Choice>
  </mc:AlternateContent>
  <xr:revisionPtr revIDLastSave="0" documentId="13_ncr:1_{1FDAC868-A10E-4F5F-875D-250CB81EBD3F}" xr6:coauthVersionLast="47" xr6:coauthVersionMax="47" xr10:uidLastSave="{00000000-0000-0000-0000-000000000000}"/>
  <bookViews>
    <workbookView xWindow="-108" yWindow="-108" windowWidth="23256" windowHeight="12456" tabRatio="617" xr2:uid="{957A8B89-7CEE-45C6-80C6-B57B53A0C401}"/>
  </bookViews>
  <sheets>
    <sheet name="Page de garde " sheetId="37" r:id="rId1"/>
    <sheet name="généralités" sheetId="38" r:id="rId2"/>
    <sheet name="collectif" sheetId="39" r:id="rId3"/>
    <sheet name="RECAP" sheetId="42" r:id="rId4"/>
  </sheets>
  <definedNames>
    <definedName name="_xlnm._FilterDatabase" localSheetId="2" hidden="1">collectif!$B$1:$B$347</definedName>
    <definedName name="_Hlk7682441" localSheetId="0">'Page de garde '!$A$6</definedName>
    <definedName name="_Toc104637495" localSheetId="2">collectif!#REF!</definedName>
    <definedName name="_Toc104637495" localSheetId="1">généralités!#REF!</definedName>
    <definedName name="_Toc104637495" localSheetId="3">RECAP!#REF!</definedName>
    <definedName name="_Toc104637504" localSheetId="2">collectif!#REF!</definedName>
    <definedName name="_Toc104637504" localSheetId="1">généralités!#REF!</definedName>
    <definedName name="_Toc104637504" localSheetId="3">RECAP!#REF!</definedName>
    <definedName name="_Toc200344161" localSheetId="2">collectif!#REF!</definedName>
    <definedName name="_Toc200344161" localSheetId="1">généralités!#REF!</definedName>
    <definedName name="_Toc200344161" localSheetId="3">RECAP!#REF!</definedName>
    <definedName name="_Toc313379845" localSheetId="2">collectif!#REF!</definedName>
    <definedName name="_Toc313379845" localSheetId="1">généralités!#REF!</definedName>
    <definedName name="_Toc313379845" localSheetId="3">RECAP!#REF!</definedName>
    <definedName name="_Toc313379851" localSheetId="2">collectif!#REF!</definedName>
    <definedName name="_Toc313379851" localSheetId="1">généralités!#REF!</definedName>
    <definedName name="_Toc313379851" localSheetId="3">RECAP!#REF!</definedName>
    <definedName name="_Toc313379852" localSheetId="2">collectif!#REF!</definedName>
    <definedName name="_Toc313379852" localSheetId="1">généralités!#REF!</definedName>
    <definedName name="_Toc313379852" localSheetId="3">RECAP!#REF!</definedName>
    <definedName name="_Toc313379853" localSheetId="2">collectif!#REF!</definedName>
    <definedName name="_Toc313379853" localSheetId="1">généralités!#REF!</definedName>
    <definedName name="_Toc313379853" localSheetId="3">RECAP!#REF!</definedName>
    <definedName name="_Toc371395795" localSheetId="2">collectif!#REF!</definedName>
    <definedName name="_Toc371395795" localSheetId="1">généralités!#REF!</definedName>
    <definedName name="_Toc371395795" localSheetId="3">RECAP!#REF!</definedName>
    <definedName name="_Toc371395817" localSheetId="2">collectif!#REF!</definedName>
    <definedName name="_Toc371395817" localSheetId="1">généralités!#REF!</definedName>
    <definedName name="_Toc371395817" localSheetId="3">RECAP!#REF!</definedName>
    <definedName name="_Toc415281497" localSheetId="2">collectif!#REF!</definedName>
    <definedName name="_Toc415281497" localSheetId="1">généralités!#REF!</definedName>
    <definedName name="_Toc415281497" localSheetId="3">RECAP!#REF!</definedName>
    <definedName name="_Toc430405803" localSheetId="2">collectif!#REF!</definedName>
    <definedName name="_Toc430405803" localSheetId="1">généralités!#REF!</definedName>
    <definedName name="_Toc430405803" localSheetId="3">RECAP!#REF!</definedName>
    <definedName name="_Toc430405805" localSheetId="2">collectif!#REF!</definedName>
    <definedName name="_Toc430405805" localSheetId="1">généralités!#REF!</definedName>
    <definedName name="_Toc430405805" localSheetId="3">RECAP!#REF!</definedName>
    <definedName name="_Toc437157474" localSheetId="2">collectif!#REF!</definedName>
    <definedName name="_Toc437157474" localSheetId="1">généralités!#REF!</definedName>
    <definedName name="_Toc437157474" localSheetId="3">RECAP!#REF!</definedName>
    <definedName name="_xlnm.Print_Titles" localSheetId="2">collectif!$1:$6</definedName>
    <definedName name="_xlnm.Print_Titles" localSheetId="1">généralités!$1:$53</definedName>
    <definedName name="_xlnm.Print_Titles" localSheetId="3">RECAP!$1:$23</definedName>
    <definedName name="OLE_LINK12" localSheetId="0">'Page de garde '!#REF!</definedName>
    <definedName name="OLE_LINK13" localSheetId="0">'Page de garde '!$D$25</definedName>
    <definedName name="OLE_LINK7" localSheetId="0">'Page de garde '!$A$39</definedName>
    <definedName name="OLE_LINK9" localSheetId="0">'Page de garde '!$A$44</definedName>
    <definedName name="_xlnm.Print_Area" localSheetId="2">collectif!$A$1:$F$347</definedName>
    <definedName name="_xlnm.Print_Area" localSheetId="1">généralités!$A$1:$F$60</definedName>
    <definedName name="_xlnm.Print_Area" localSheetId="0">'Page de garde '!$A$1:$H$48</definedName>
    <definedName name="_xlnm.Print_Area" localSheetId="3">RECAP!$A$1:$F$30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8" i="39" l="1"/>
  <c r="F147" i="39"/>
  <c r="F136" i="39"/>
  <c r="F120" i="39"/>
  <c r="F110" i="39"/>
  <c r="F111" i="39"/>
  <c r="G111" i="39" s="1"/>
  <c r="F91" i="39"/>
  <c r="F92" i="39"/>
  <c r="F93" i="39"/>
  <c r="F89" i="39"/>
  <c r="G78" i="39" l="1"/>
  <c r="F31" i="39"/>
  <c r="F175" i="39"/>
  <c r="C242" i="39"/>
  <c r="F238" i="39"/>
  <c r="F105" i="39"/>
  <c r="F63" i="39"/>
  <c r="F62" i="39"/>
  <c r="F109" i="39"/>
  <c r="F115" i="39"/>
  <c r="F116" i="39"/>
  <c r="F117" i="39"/>
  <c r="F104" i="39"/>
  <c r="F239" i="39"/>
  <c r="F237" i="39"/>
  <c r="F241" i="39"/>
  <c r="F236" i="39"/>
  <c r="F198" i="39"/>
  <c r="G198" i="39" s="1"/>
  <c r="F197" i="39"/>
  <c r="F196" i="39"/>
  <c r="F195" i="39"/>
  <c r="F194" i="39"/>
  <c r="F143" i="39"/>
  <c r="F174" i="39"/>
  <c r="F173" i="39"/>
  <c r="F172" i="39"/>
  <c r="F171" i="39"/>
  <c r="F170" i="39"/>
  <c r="F169" i="39"/>
  <c r="F168" i="39"/>
  <c r="F167" i="39"/>
  <c r="F166" i="39"/>
  <c r="F165" i="39"/>
  <c r="F164" i="39"/>
  <c r="F163" i="39"/>
  <c r="F162" i="39"/>
  <c r="F161" i="39"/>
  <c r="F160" i="39"/>
  <c r="F118" i="39"/>
  <c r="F119" i="39"/>
  <c r="F78" i="39"/>
  <c r="F97" i="39"/>
  <c r="F44" i="39"/>
  <c r="F87" i="39"/>
  <c r="F232" i="39"/>
  <c r="F233" i="39"/>
  <c r="F231" i="39"/>
  <c r="F230" i="39"/>
  <c r="F228" i="39"/>
  <c r="F227" i="39"/>
  <c r="F157" i="39"/>
  <c r="F158" i="39"/>
  <c r="F98" i="39"/>
  <c r="G98" i="39" s="1"/>
  <c r="C90" i="39"/>
  <c r="F90" i="39" s="1"/>
  <c r="F76" i="39"/>
  <c r="F75" i="39"/>
  <c r="F74" i="39"/>
  <c r="F73" i="39"/>
  <c r="F72" i="39"/>
  <c r="F71" i="39"/>
  <c r="B26" i="42"/>
  <c r="B21" i="42"/>
  <c r="B15" i="42"/>
  <c r="B7" i="42"/>
  <c r="B8" i="42"/>
  <c r="B12" i="42"/>
  <c r="C88" i="39"/>
  <c r="F88" i="39" s="1"/>
  <c r="C86" i="39"/>
  <c r="F86" i="39" s="1"/>
  <c r="F323" i="39"/>
  <c r="B318" i="39"/>
  <c r="A318" i="39"/>
  <c r="B316" i="39"/>
  <c r="F45" i="39"/>
  <c r="F27" i="39"/>
  <c r="F22" i="38"/>
  <c r="B186" i="39"/>
  <c r="F190" i="39"/>
  <c r="C218" i="39"/>
  <c r="F218" i="39" s="1"/>
  <c r="C216" i="39"/>
  <c r="F216" i="39" s="1"/>
  <c r="F206" i="39"/>
  <c r="B208" i="39"/>
  <c r="C202" i="39"/>
  <c r="F202" i="39" s="1"/>
  <c r="C203" i="39"/>
  <c r="F203" i="39" s="1"/>
  <c r="C201" i="39"/>
  <c r="F201" i="39" s="1"/>
  <c r="F193" i="39"/>
  <c r="F192" i="39"/>
  <c r="C107" i="39"/>
  <c r="F107" i="39"/>
  <c r="C94" i="39"/>
  <c r="F94" i="39" s="1"/>
  <c r="F84" i="39"/>
  <c r="F85" i="39"/>
  <c r="F100" i="39"/>
  <c r="F83" i="39"/>
  <c r="C80" i="39"/>
  <c r="F80" i="39" s="1"/>
  <c r="C79" i="39"/>
  <c r="F79" i="39" s="1"/>
  <c r="C77" i="39"/>
  <c r="F77" i="39" s="1"/>
  <c r="F38" i="39"/>
  <c r="C37" i="39"/>
  <c r="F37" i="39" s="1"/>
  <c r="C36" i="39"/>
  <c r="F36" i="39" s="1"/>
  <c r="B343" i="39"/>
  <c r="B56" i="38"/>
  <c r="B51" i="38"/>
  <c r="F243" i="39"/>
  <c r="F244" i="39"/>
  <c r="B338" i="39"/>
  <c r="F321" i="39"/>
  <c r="F309" i="39"/>
  <c r="B308" i="39"/>
  <c r="B306" i="39"/>
  <c r="A322" i="39"/>
  <c r="A320" i="39"/>
  <c r="A314" i="39"/>
  <c r="A312" i="39"/>
  <c r="A310" i="39"/>
  <c r="A308" i="39"/>
  <c r="A306" i="39"/>
  <c r="B246" i="39"/>
  <c r="B222" i="39"/>
  <c r="B122" i="39"/>
  <c r="B65" i="39"/>
  <c r="B50" i="39"/>
  <c r="B40" i="39"/>
  <c r="B21" i="39"/>
  <c r="A304" i="39"/>
  <c r="B294" i="39"/>
  <c r="F214" i="39"/>
  <c r="F215" i="39"/>
  <c r="F217" i="39"/>
  <c r="F219" i="39"/>
  <c r="F220" i="39"/>
  <c r="F213" i="39"/>
  <c r="F200" i="39"/>
  <c r="F204" i="39"/>
  <c r="F205" i="39"/>
  <c r="F127" i="39"/>
  <c r="F128" i="39"/>
  <c r="F129" i="39"/>
  <c r="F130" i="39"/>
  <c r="F131" i="39"/>
  <c r="F132" i="39"/>
  <c r="F133" i="39"/>
  <c r="F134" i="39"/>
  <c r="F135" i="39"/>
  <c r="F137" i="39"/>
  <c r="F138" i="39"/>
  <c r="F139" i="39"/>
  <c r="F140" i="39"/>
  <c r="F141" i="39"/>
  <c r="F142" i="39"/>
  <c r="F144" i="39"/>
  <c r="F145" i="39"/>
  <c r="F146" i="39"/>
  <c r="F148" i="39"/>
  <c r="F149" i="39"/>
  <c r="F150" i="39"/>
  <c r="F151" i="39"/>
  <c r="F152" i="39"/>
  <c r="F153" i="39"/>
  <c r="F154" i="39"/>
  <c r="F155" i="39"/>
  <c r="F156" i="39"/>
  <c r="F159" i="39"/>
  <c r="F177" i="39"/>
  <c r="F178" i="39"/>
  <c r="F179" i="39"/>
  <c r="F180" i="39"/>
  <c r="F181" i="39"/>
  <c r="F182" i="39"/>
  <c r="F183" i="39"/>
  <c r="F184" i="39"/>
  <c r="F126" i="39"/>
  <c r="B302" i="39"/>
  <c r="B304" i="39"/>
  <c r="F207" i="39"/>
  <c r="F210" i="39"/>
  <c r="F307" i="39" s="1"/>
  <c r="F106" i="39"/>
  <c r="F103" i="39"/>
  <c r="F102" i="39"/>
  <c r="F101" i="39"/>
  <c r="F99" i="39"/>
  <c r="F96" i="39"/>
  <c r="F95" i="39"/>
  <c r="F82" i="39"/>
  <c r="F64" i="39"/>
  <c r="F55" i="39"/>
  <c r="F61" i="39"/>
  <c r="F60" i="39"/>
  <c r="F59" i="39"/>
  <c r="F58" i="39"/>
  <c r="F57" i="39"/>
  <c r="C48" i="39"/>
  <c r="F48" i="39" s="1"/>
  <c r="C46" i="39"/>
  <c r="F46" i="39" s="1"/>
  <c r="F47" i="39"/>
  <c r="F35" i="39"/>
  <c r="F28" i="39"/>
  <c r="F29" i="39"/>
  <c r="F30" i="39"/>
  <c r="F32" i="39"/>
  <c r="C19" i="39"/>
  <c r="F19" i="39" s="1"/>
  <c r="F18" i="39"/>
  <c r="F17" i="39"/>
  <c r="F16" i="39"/>
  <c r="F15" i="39"/>
  <c r="F14" i="39"/>
  <c r="F13" i="39"/>
  <c r="G13" i="39" s="1"/>
  <c r="F12" i="39"/>
  <c r="F11" i="39"/>
  <c r="F21" i="38"/>
  <c r="F20" i="38"/>
  <c r="F19" i="38"/>
  <c r="B322" i="39"/>
  <c r="B320" i="39"/>
  <c r="B314" i="39"/>
  <c r="B312" i="39"/>
  <c r="B310" i="39"/>
  <c r="F124" i="39"/>
  <c r="F68" i="39"/>
  <c r="F67" i="39"/>
  <c r="F10" i="39"/>
  <c r="F8" i="39"/>
  <c r="F7" i="39"/>
  <c r="F17" i="38"/>
  <c r="F15" i="38"/>
  <c r="F14" i="38"/>
  <c r="F13" i="38"/>
  <c r="F11" i="38"/>
  <c r="F9" i="38"/>
  <c r="F51" i="38" l="1"/>
  <c r="F54" i="38"/>
  <c r="F56" i="38" s="1"/>
  <c r="F12" i="42"/>
  <c r="F186" i="39"/>
  <c r="F314" i="39" s="1"/>
  <c r="F50" i="39"/>
  <c r="F308" i="39" s="1"/>
  <c r="F21" i="39"/>
  <c r="F304" i="39" s="1"/>
  <c r="F222" i="39"/>
  <c r="F320" i="39" s="1"/>
  <c r="F208" i="39"/>
  <c r="F318" i="39" s="1"/>
  <c r="F65" i="39"/>
  <c r="F310" i="39" s="1"/>
  <c r="F242" i="39"/>
  <c r="F246" i="39" s="1"/>
  <c r="F322" i="39" s="1"/>
  <c r="F40" i="39"/>
  <c r="F306" i="39" s="1"/>
  <c r="F122" i="39"/>
  <c r="F312" i="39" s="1"/>
  <c r="F338" i="39" l="1"/>
  <c r="F15" i="42" s="1"/>
  <c r="F21" i="42" s="1"/>
  <c r="F24" i="42" l="1"/>
  <c r="F26" i="42" s="1"/>
  <c r="F341" i="39"/>
  <c r="F343" i="39" s="1"/>
</calcChain>
</file>

<file path=xl/sharedStrings.xml><?xml version="1.0" encoding="utf-8"?>
<sst xmlns="http://schemas.openxmlformats.org/spreadsheetml/2006/main" count="345" uniqueCount="199">
  <si>
    <t>DESIGNATION DES TRAVAUX</t>
  </si>
  <si>
    <t>U</t>
  </si>
  <si>
    <t>ens</t>
  </si>
  <si>
    <t>ml</t>
  </si>
  <si>
    <t>En € HT</t>
  </si>
  <si>
    <t>PRIX UNITAIRE</t>
  </si>
  <si>
    <t>MONTANT</t>
  </si>
  <si>
    <t>QTE</t>
  </si>
  <si>
    <t xml:space="preserve">RECAPITULATIF </t>
  </si>
  <si>
    <t>GENERALITES TECHNIQUES</t>
  </si>
  <si>
    <t>Plans de réservation</t>
  </si>
  <si>
    <t>DESCRIPTION DES INSTALLATIONS DE COURANTS FORTS</t>
  </si>
  <si>
    <t>EQUIPEMENT DES LOGEMENTS</t>
  </si>
  <si>
    <t>- PC 2x10/16 A + T</t>
  </si>
  <si>
    <t>EQUIPEMENT DES PARTIES COMMUNES</t>
  </si>
  <si>
    <t>CIRCUIT DE TERRE</t>
  </si>
  <si>
    <t>TELEVISION</t>
  </si>
  <si>
    <t>1.1</t>
  </si>
  <si>
    <t>1.2</t>
  </si>
  <si>
    <t>1.3</t>
  </si>
  <si>
    <t>1.4</t>
  </si>
  <si>
    <t>1.5</t>
  </si>
  <si>
    <t>2.1</t>
  </si>
  <si>
    <t>2.2</t>
  </si>
  <si>
    <t xml:space="preserve">TVA 20% </t>
  </si>
  <si>
    <t>DERIVATIONS INDIVIDUELLES</t>
  </si>
  <si>
    <t>Date</t>
  </si>
  <si>
    <t>Phase</t>
  </si>
  <si>
    <t>26000 VALENCE</t>
  </si>
  <si>
    <t>MAITRE D'OUVRAGE</t>
  </si>
  <si>
    <r>
      <t>BE</t>
    </r>
    <r>
      <rPr>
        <sz val="14"/>
        <color indexed="63"/>
        <rFont val="Barlow Black"/>
        <family val="3"/>
      </rPr>
      <t xml:space="preserve"> ACT</t>
    </r>
    <r>
      <rPr>
        <sz val="10"/>
        <color indexed="63"/>
        <rFont val="Calibri"/>
        <family val="2"/>
      </rPr>
      <t xml:space="preserve"> </t>
    </r>
  </si>
  <si>
    <t>4, rue Paul Henri SPAAK</t>
  </si>
  <si>
    <t>1.6</t>
  </si>
  <si>
    <t>2.3</t>
  </si>
  <si>
    <t>Dossier</t>
  </si>
  <si>
    <t>BUREAU D'ETUDES FLUIDES</t>
  </si>
  <si>
    <t>COLONNES MONTANTES</t>
  </si>
  <si>
    <t>Attestations de conformité CONSUELS:</t>
  </si>
  <si>
    <t>- pour les logements</t>
  </si>
  <si>
    <t xml:space="preserve">Dossier de présentation des matériels </t>
  </si>
  <si>
    <t>Essais de fonctionnement</t>
  </si>
  <si>
    <t>Dossier des ouvrages exécutés comprenant plans de récolement, notices d'utilisation et d'entretien du matériel installé</t>
  </si>
  <si>
    <t xml:space="preserve">Installation de chantier </t>
  </si>
  <si>
    <t>Prestations communes</t>
  </si>
  <si>
    <t>ORIGINE DES INSTALLATIONS</t>
  </si>
  <si>
    <t>* Pose et raccordement des compteurs fournis par ENEDIS pour:</t>
  </si>
  <si>
    <t>- logements</t>
  </si>
  <si>
    <t xml:space="preserve">- services généraux </t>
  </si>
  <si>
    <t>* Numérotation des logements par plaques gravées sur cadre de porte</t>
  </si>
  <si>
    <t>* Dossier administratif et technique / dossier de branchement ENEDIS</t>
  </si>
  <si>
    <t xml:space="preserve">* Liaisons entre coffret de sectionnement et gaine technique ENEDIS: </t>
  </si>
  <si>
    <t>* Réalisation des dérivations individuelles comprenant:</t>
  </si>
  <si>
    <t>- fourreau + câble circuit puissance pour logement</t>
  </si>
  <si>
    <t>- fourreau + câble circuit terre pour logement</t>
  </si>
  <si>
    <t>- fourreau + câble circuit puissance pour les Services Généraux</t>
  </si>
  <si>
    <t xml:space="preserve">* Fourniture et mise en oeuvre de colonne montante : </t>
  </si>
  <si>
    <t>* Réalisation de la prise de terre bâtiment, compris barrette de coupure</t>
  </si>
  <si>
    <t>* Réalisation des liaisons équipotentielles logements</t>
  </si>
  <si>
    <t>* Réalisation des liaisons équipotentielles services généraux</t>
  </si>
  <si>
    <t xml:space="preserve">* Fourniture et pose disjoncteur de branchement: </t>
  </si>
  <si>
    <t xml:space="preserve">- calibre 2x15/45A 500mA S pour logements &lt; 100m² </t>
  </si>
  <si>
    <t>- type T2</t>
  </si>
  <si>
    <t xml:space="preserve">- type T3 </t>
  </si>
  <si>
    <t xml:space="preserve">- type T4 </t>
  </si>
  <si>
    <r>
      <t>* Fourniture et mise en oeuvre de tableaux d'abonnés</t>
    </r>
    <r>
      <rPr>
        <b/>
        <sz val="10"/>
        <rFont val="Calibri"/>
        <family val="2"/>
      </rPr>
      <t>,</t>
    </r>
    <r>
      <rPr>
        <sz val="10"/>
        <rFont val="Calibri"/>
        <family val="2"/>
      </rPr>
      <t xml:space="preserve"> y compris accessoires, raccordements divers, pour :
</t>
    </r>
  </si>
  <si>
    <t>* Fourniture et mise en oeuvre complète (fourreaux, filerie, boîte, appareillage, etc.) y compris accessoires, raccordements divers:</t>
  </si>
  <si>
    <t xml:space="preserve">- sortie de câble 2x32 A+T cuisson </t>
  </si>
  <si>
    <t xml:space="preserve">- PC 2x20 A + T spécialisée </t>
  </si>
  <si>
    <t>- alimentation hotte compris P.C 2x10/16A+T</t>
  </si>
  <si>
    <t>- PC 2x10/16 A + T (terrasse)</t>
  </si>
  <si>
    <t>* Lustrerie :</t>
  </si>
  <si>
    <t>* Fourniture, pose et raccordement de sèche-serviettes :</t>
  </si>
  <si>
    <t>* Fourniture et pose de D.A.A.F</t>
  </si>
  <si>
    <r>
      <t xml:space="preserve">  Marque : </t>
    </r>
    <r>
      <rPr>
        <b/>
        <u/>
        <sz val="10"/>
        <rFont val="Calibri"/>
        <family val="2"/>
      </rPr>
      <t>SCHNEIDER</t>
    </r>
    <r>
      <rPr>
        <u/>
        <sz val="10"/>
        <rFont val="Calibri"/>
        <family val="2"/>
      </rPr>
      <t xml:space="preserve"> série </t>
    </r>
    <r>
      <rPr>
        <b/>
        <u/>
        <sz val="10"/>
        <rFont val="Calibri"/>
        <family val="2"/>
      </rPr>
      <t>ODACE blanc</t>
    </r>
    <r>
      <rPr>
        <u/>
        <sz val="10"/>
        <rFont val="Calibri"/>
        <family val="2"/>
      </rPr>
      <t xml:space="preserve"> (ou équivalent)</t>
    </r>
  </si>
  <si>
    <r>
      <t xml:space="preserve">  Marque </t>
    </r>
    <r>
      <rPr>
        <b/>
        <sz val="10"/>
        <rFont val="Calibri"/>
        <family val="2"/>
      </rPr>
      <t>SCHNEIDER</t>
    </r>
    <r>
      <rPr>
        <sz val="10"/>
        <rFont val="Calibri"/>
        <family val="2"/>
      </rPr>
      <t xml:space="preserve"> série </t>
    </r>
    <r>
      <rPr>
        <b/>
        <sz val="10"/>
        <rFont val="Calibri"/>
        <family val="2"/>
      </rPr>
      <t xml:space="preserve">MUREVA STYL </t>
    </r>
    <r>
      <rPr>
        <sz val="10"/>
        <rFont val="Calibri"/>
        <family val="2"/>
      </rPr>
      <t>ou équivalent:</t>
    </r>
  </si>
  <si>
    <t>* Fourniture et mise en oeuvre de panneau de contrôle pour compteur/disjoncteur des Services Généraux</t>
  </si>
  <si>
    <t>Fourniture et mise en œuvre complète (fourreaux, filerie, boîte, appareillage, etc.), y compris accessoires et raccordements divers :</t>
  </si>
  <si>
    <t xml:space="preserve">- bloc de sécurité </t>
  </si>
  <si>
    <t xml:space="preserve">- PC 2x10/16A+T étanche saillie </t>
  </si>
  <si>
    <t>- câblage des luminaires</t>
  </si>
  <si>
    <t>- bloc de sécurité IP66, IK10</t>
  </si>
  <si>
    <t>* Réalisation des alimentations, compris fourreau, filerie et accessoires, pour :</t>
  </si>
  <si>
    <t>- ascenseur</t>
  </si>
  <si>
    <t>- groupe VMC</t>
  </si>
  <si>
    <t xml:space="preserve">- ampli TV </t>
  </si>
  <si>
    <t xml:space="preserve">- système vidéophone - contrôle d'accès </t>
  </si>
  <si>
    <t>* Réalisation alarme technique :</t>
  </si>
  <si>
    <t>- pour groupe VMC</t>
  </si>
  <si>
    <t>TABLEAUX ELECTRIQUES D'ABONNES</t>
  </si>
  <si>
    <t>ALIMENTATIONS GENERALES BASSE TENSION</t>
  </si>
  <si>
    <t>* Adduction générale: fourniture et mise en oeuvre de :</t>
  </si>
  <si>
    <t xml:space="preserve">- installation logement T2 y compris câblage, coffret de communication + 3 prises RJ 45 </t>
  </si>
  <si>
    <t xml:space="preserve">- installation logement T3 y compris câblage, coffret de communication + 4 prises RJ 45 </t>
  </si>
  <si>
    <t xml:space="preserve">- installation logement T4 y compris câblage, coffret de communication + 5 prises RJ 45 </t>
  </si>
  <si>
    <t>- installation colonne montante verticale comprenant fourreaux aiguillés IRL Ø50</t>
  </si>
  <si>
    <r>
      <t xml:space="preserve">* Réseau téléphone </t>
    </r>
    <r>
      <rPr>
        <b/>
        <sz val="10"/>
        <rFont val="Calibri"/>
        <family val="2"/>
      </rPr>
      <t>Cuivre</t>
    </r>
    <r>
      <rPr>
        <sz val="10"/>
        <rFont val="Calibri"/>
        <family val="2"/>
      </rPr>
      <t>: fourniture et mise en oeuvre de :</t>
    </r>
  </si>
  <si>
    <r>
      <t xml:space="preserve">* Réseau </t>
    </r>
    <r>
      <rPr>
        <b/>
        <sz val="10"/>
        <rFont val="Calibri"/>
        <family val="2"/>
      </rPr>
      <t>F.O</t>
    </r>
    <r>
      <rPr>
        <sz val="10"/>
        <rFont val="Calibri"/>
        <family val="2"/>
      </rPr>
      <t>: fourniture et mise en oeuvre de :</t>
    </r>
  </si>
  <si>
    <t xml:space="preserve">* Equipement comprenant : </t>
  </si>
  <si>
    <t xml:space="preserve">- antennes chaînes gratuites + TNT </t>
  </si>
  <si>
    <t>- station de tête / ampli</t>
  </si>
  <si>
    <t>* Essais, réglages divers, mise en service</t>
  </si>
  <si>
    <t>- installation colonne montante depuis antennes y compris répartiteurs, sorties de toiture, canalisations et câblage</t>
  </si>
  <si>
    <t>VIDEOPHONIE - CONTRÔLE D'ACCES</t>
  </si>
  <si>
    <t>* Fourniture et mise en œuvre des équipements y compris câblage accessoires et raccordements divers :</t>
  </si>
  <si>
    <t xml:space="preserve">             • pour Maître d'Ouvrage / Syndic</t>
  </si>
  <si>
    <t>* Essais, programmation, mise en service de l'ensemble</t>
  </si>
  <si>
    <t xml:space="preserve">- liaison commande à bouche VMC cuisine + commande </t>
  </si>
  <si>
    <t xml:space="preserve">* Fourniture et mise en oeuvre d'armoire principale des S.Généraux, y compris alimentation depuis platine compteur/DB </t>
  </si>
  <si>
    <t xml:space="preserve">* Fourniture et mise en oeuvre de la filerie + fourreau nécessaire pour dérivations depuis GTP vers ETEL logement (liaison encastrée en dalle): </t>
  </si>
  <si>
    <t>24 rue Balzac</t>
  </si>
  <si>
    <t xml:space="preserve">L’Immobilière de la Vallée du Rhône 
</t>
  </si>
  <si>
    <t>DCE</t>
  </si>
  <si>
    <t xml:space="preserve">- calibre 2x30/60A 500mA S pour logements &gt; 100m² </t>
  </si>
  <si>
    <t>- luminaire L1a : hublot rond DCL (SDB) type IZY PRO 8W de L'EBENOID ou équivalent [provision]</t>
  </si>
  <si>
    <t>- luminaire L2a: hublot décoratif avec halo en plafond terrasse type PRIAM 2xE27 de RESISTEX ou équivalent</t>
  </si>
  <si>
    <t xml:space="preserve">- luminaire L2b: applique terrasse type MARKIZ de RESISTEX ou équivalent </t>
  </si>
  <si>
    <r>
      <t xml:space="preserve">  Alimentations</t>
    </r>
    <r>
      <rPr>
        <sz val="10"/>
        <rFont val="Calibri"/>
        <family val="2"/>
      </rPr>
      <t>:</t>
    </r>
  </si>
  <si>
    <t xml:space="preserve">* Fourniture et mise en oeuvre de disjoncteur de branchement des Services Généraux: calibre 4x10/30A, 500mA S </t>
  </si>
  <si>
    <t>- Luminaire L4: spot type START DOWNLIGHT 21 W de SYLVANIA ou équivalent</t>
  </si>
  <si>
    <t>- Luminaire L5: hublot asymétrique avec détection et préavis d'extinction type STAIRLED 22W de RESISTEX ou équivalent</t>
  </si>
  <si>
    <t>- Luminaire L6: hublot avec détection intégrée type OMEGA LED 15W de RESISTEX ou équivalent</t>
  </si>
  <si>
    <t>- luminaire L8: réglette type NOCLIP EVO 38W de RESISTEX ou équivalent</t>
  </si>
  <si>
    <t>RESEAU DE COMMUNICATION</t>
  </si>
  <si>
    <t>* Coffret de sectionnement ECP 2D</t>
  </si>
  <si>
    <t>SO</t>
  </si>
  <si>
    <t xml:space="preserve"> - Installation en GTP, y compris coffret modulaire en GTP ou local électrique, centrale(s) de gestion et câblage </t>
  </si>
  <si>
    <t>DESCRIPTION DES INSTALLATIONS DE COURANTS FAIBLES</t>
  </si>
  <si>
    <t xml:space="preserve"> - chemin de câble en plafond</t>
  </si>
  <si>
    <t>* Ampoule basse consommation (2/logt)</t>
  </si>
  <si>
    <t xml:space="preserve"> - Récepteur radio GSM en tête de colonne SG </t>
  </si>
  <si>
    <t>RECAPITULATION</t>
  </si>
  <si>
    <t xml:space="preserve"> - badge simple fonction</t>
  </si>
  <si>
    <t xml:space="preserve">             • pour les résidents</t>
  </si>
  <si>
    <t>- bouton poussoir sonnerie + renvoi vers sonnette en TE</t>
  </si>
  <si>
    <t>- 2 PL + 1 détecteur encastré type LC CLICK N200 de BEG ou équivalent</t>
  </si>
  <si>
    <t>- Luminaire L6: hublot  type OMEGA LED 15W de RESISTEX ou équivalent</t>
  </si>
  <si>
    <t>- interrupteur en simple allumage</t>
  </si>
  <si>
    <t>- interrupteur en simple allumage à voyant</t>
  </si>
  <si>
    <t>- interrupteur en double allumage</t>
  </si>
  <si>
    <t>- interrupteur en va et vient</t>
  </si>
  <si>
    <t xml:space="preserve">- bouton poussoir </t>
  </si>
  <si>
    <t>- interrupteur en va et vient double</t>
  </si>
  <si>
    <t>- type DORIS 500W de ATLANTIC ou équivalent</t>
  </si>
  <si>
    <t>- 1 PL sur cablage luminaire sur horloge astronomique</t>
  </si>
  <si>
    <t>- alimentation ballon thermodynamique y compris prise de courant</t>
  </si>
  <si>
    <t xml:space="preserve"> - Platine vidéo avec lecteur de badges porte d'entrée RDC</t>
  </si>
  <si>
    <t xml:space="preserve"> - Bouton poussoir de porte</t>
  </si>
  <si>
    <t xml:space="preserve"> - Bandeau ventouses porte </t>
  </si>
  <si>
    <t xml:space="preserve"> - Liaison inter éléments platines - ventouses - BP - alimentation BT - GTP/coffret modulaire </t>
  </si>
  <si>
    <t xml:space="preserve">- câblage luminaire </t>
  </si>
  <si>
    <t xml:space="preserve">- DCL </t>
  </si>
  <si>
    <t>- 3 PL + 1 détecteur encastré type PD3N-1C de BEG ou équivalent</t>
  </si>
  <si>
    <t>- cordons Balun RJ45-Fiche F coaxiale (2/logt) - Nb de logts:</t>
  </si>
  <si>
    <t>- pour les communs SG (Tarif Bleu)</t>
  </si>
  <si>
    <t>S.O</t>
  </si>
  <si>
    <t>- alimentation bandeau lumineux au-dessus lavabo</t>
  </si>
  <si>
    <t>- alimentation volet roulant radio</t>
  </si>
  <si>
    <t>- alimentation TBT 12V bouche VMC SDB avec WC</t>
  </si>
  <si>
    <t>- alimentation 230V bouche VMC cuisine et WC (ou SDB avec WC)</t>
  </si>
  <si>
    <t xml:space="preserve">- PC 2x10/16 A + T </t>
  </si>
  <si>
    <t>- interrupteur simple allumage à voyant</t>
  </si>
  <si>
    <t>- luminaire L9: hublot fonctionnel type HUBLOT 62 de L’EBENOID ou équivalent</t>
  </si>
  <si>
    <t xml:space="preserve">- câble + fourreau de liaison TE à 1 garage boxé </t>
  </si>
  <si>
    <t>* Hall d'entrée RDC</t>
  </si>
  <si>
    <t>- Luminaire L3 : profilé LED</t>
  </si>
  <si>
    <t>* Gaines techniques SG RDC à R+2</t>
  </si>
  <si>
    <t>* Toiture terrasse</t>
  </si>
  <si>
    <t>* Eclairage porche d'entrée RDC</t>
  </si>
  <si>
    <t>* Palier ascenseur  R-1</t>
  </si>
  <si>
    <t>* Sas de liaison au parking R-1</t>
  </si>
  <si>
    <t>* Panneau de signalisation "local FO" (provision)</t>
  </si>
  <si>
    <t xml:space="preserve"> - badge bi-fonction</t>
  </si>
  <si>
    <t>* Fourniture et programmation :</t>
  </si>
  <si>
    <t xml:space="preserve"> - chemin de câbles + tubes IRL 3x Ø50 aiguillés sous plafond vers GTP </t>
  </si>
  <si>
    <t xml:space="preserve"> - lecteur de badges porte secondaire </t>
  </si>
  <si>
    <t xml:space="preserve">* Spécificité pour les logements ayant 1 cellier d’étage : disjoncteur + voyant supplémentaire
</t>
  </si>
  <si>
    <t>* Parking couvert R-1</t>
  </si>
  <si>
    <t>- 3 PL + 1 détecteur saillie type RC + next 230 de BEG ou équivalent</t>
  </si>
  <si>
    <t>- 4 PL + 2 détecteur encastré type PD3N-1C de BEG ou équivalent</t>
  </si>
  <si>
    <t>- chemin de câbles 300 x 110 pour IRVE</t>
  </si>
  <si>
    <t xml:space="preserve">             • pour les preneurs de garages</t>
  </si>
  <si>
    <t>- 3 tubes LST Ø41,4/45</t>
  </si>
  <si>
    <t xml:space="preserve"> - câble + fourreau en tranchée VRD et en pied GTP RDC</t>
  </si>
  <si>
    <t xml:space="preserve">Construction de 17 logements en accession 
</t>
  </si>
  <si>
    <t xml:space="preserve">CONSTRUCTION DE 46 LOGEMENTS COLLECTIFS 
EN ACCESSION - BATIMENTS A ET B                       </t>
  </si>
  <si>
    <t xml:space="preserve"> "Les Dionnières"                
26600 Tain l’hermitage</t>
  </si>
  <si>
    <t>"LES TERRASSES DE SAINT JOSEPH"
07300 TOURNON</t>
  </si>
  <si>
    <t>mars 2025</t>
  </si>
  <si>
    <t>17 logements collectifs</t>
  </si>
  <si>
    <t>Construction de 17 logements en accession à TAIN L'HERMITAGE (26 600)</t>
  </si>
  <si>
    <t>DPGF LOT N°12 - ELECTRICITE</t>
  </si>
  <si>
    <t xml:space="preserve"> - pour puissance 17 logements collectifs + 1 SG + réserve 36kVA</t>
  </si>
  <si>
    <t xml:space="preserve"> - pour terre 17 logements collectifs + 1 SG + réserve 36kVA</t>
  </si>
  <si>
    <t>- alimentation unités extérieures</t>
  </si>
  <si>
    <t>- alimentation unités intérieures</t>
  </si>
  <si>
    <t>Equipement des garages boxés : (22 en tout au R-1)</t>
  </si>
  <si>
    <t>* Couloir RDC, R+1 et R+2</t>
  </si>
  <si>
    <t>* Escalier sous sol à R+2</t>
  </si>
  <si>
    <t>- luminaire L10: hublot type PRIAM 22W avec détection intégré  RESISTEX ou équivalent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</si>
</sst>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0"/>
      <name val="Arial"/>
    </font>
    <font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name val="Arial"/>
      <family val="2"/>
    </font>
    <font>
      <b/>
      <sz val="10"/>
      <name val="Trebuchet MS"/>
      <family val="2"/>
    </font>
    <font>
      <sz val="32"/>
      <name val="Arial"/>
      <family val="2"/>
    </font>
    <font>
      <sz val="14"/>
      <name val="Trebuchet MS"/>
      <family val="2"/>
    </font>
    <font>
      <b/>
      <sz val="14"/>
      <name val="Trebuchet MS"/>
      <family val="2"/>
    </font>
    <font>
      <b/>
      <sz val="9"/>
      <name val="Trebuchet MS"/>
      <family val="2"/>
    </font>
    <font>
      <sz val="9"/>
      <name val="Arial"/>
      <family val="2"/>
    </font>
    <font>
      <sz val="9"/>
      <name val="Trebuchet MS"/>
      <family val="2"/>
    </font>
    <font>
      <sz val="10"/>
      <name val="Trebuchet MS"/>
      <family val="2"/>
    </font>
    <font>
      <sz val="14"/>
      <color indexed="63"/>
      <name val="Barlow Black"/>
      <family val="3"/>
    </font>
    <font>
      <sz val="10"/>
      <color indexed="63"/>
      <name val="Calibri"/>
      <family val="2"/>
    </font>
    <font>
      <b/>
      <sz val="16"/>
      <name val="Trebuchet MS"/>
      <family val="2"/>
    </font>
    <font>
      <b/>
      <sz val="12"/>
      <name val="Trebuchet MS"/>
      <family val="2"/>
    </font>
    <font>
      <sz val="8"/>
      <name val="Trebuchet MS"/>
      <family val="2"/>
    </font>
    <font>
      <b/>
      <sz val="12"/>
      <name val="Calibri"/>
      <family val="2"/>
    </font>
    <font>
      <b/>
      <u/>
      <sz val="10"/>
      <name val="Calibri"/>
      <family val="2"/>
    </font>
    <font>
      <b/>
      <sz val="10"/>
      <name val="Arial"/>
      <family val="2"/>
    </font>
    <font>
      <u/>
      <sz val="10"/>
      <name val="Calibri"/>
      <family val="2"/>
    </font>
    <font>
      <sz val="12"/>
      <name val="Calibri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Arial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8"/>
      <color indexed="10"/>
      <name val="Calibri"/>
      <family val="2"/>
      <scheme val="minor"/>
    </font>
    <font>
      <u/>
      <sz val="10"/>
      <name val="Calibri"/>
      <family val="2"/>
      <scheme val="minor"/>
    </font>
    <font>
      <u/>
      <sz val="10"/>
      <color theme="4"/>
      <name val="Arial"/>
      <family val="2"/>
    </font>
    <font>
      <i/>
      <sz val="8"/>
      <name val="Calibri"/>
      <family val="2"/>
      <scheme val="minor"/>
    </font>
    <font>
      <sz val="10"/>
      <color rgb="FFFF0000"/>
      <name val="Calibri"/>
      <family val="2"/>
      <scheme val="minor"/>
    </font>
    <font>
      <sz val="14"/>
      <color rgb="FF82C836"/>
      <name val="Barlow Black"/>
      <family val="3"/>
    </font>
    <font>
      <b/>
      <sz val="8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/>
      <right/>
      <top style="thin">
        <color theme="1" tint="0.34998626667073579"/>
      </top>
      <bottom/>
      <diagonal/>
    </border>
    <border>
      <left style="thin">
        <color indexed="64"/>
      </left>
      <right style="thin">
        <color indexed="64"/>
      </right>
      <top style="thin">
        <color theme="1" tint="0.34998626667073579"/>
      </top>
      <bottom/>
      <diagonal/>
    </border>
    <border>
      <left/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indexed="64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indexed="64"/>
      </right>
      <top style="thin">
        <color theme="1" tint="0.34998626667073579"/>
      </top>
      <bottom/>
      <diagonal/>
    </border>
    <border>
      <left/>
      <right style="thin">
        <color indexed="64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/>
      <bottom style="thin">
        <color theme="1" tint="0.34998626667073579"/>
      </bottom>
      <diagonal/>
    </border>
    <border>
      <left/>
      <right style="thin">
        <color theme="1"/>
      </right>
      <top/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0" fontId="1" fillId="0" borderId="0"/>
  </cellStyleXfs>
  <cellXfs count="258">
    <xf numFmtId="0" fontId="0" fillId="0" borderId="0" xfId="0"/>
    <xf numFmtId="0" fontId="26" fillId="0" borderId="0" xfId="0" applyFont="1"/>
    <xf numFmtId="0" fontId="26" fillId="0" borderId="0" xfId="0" applyFont="1" applyAlignment="1">
      <alignment wrapText="1"/>
    </xf>
    <xf numFmtId="3" fontId="26" fillId="0" borderId="0" xfId="0" applyNumberFormat="1" applyFont="1"/>
    <xf numFmtId="0" fontId="26" fillId="0" borderId="0" xfId="0" applyFont="1" applyAlignment="1">
      <alignment horizontal="center"/>
    </xf>
    <xf numFmtId="0" fontId="27" fillId="2" borderId="0" xfId="0" applyFont="1" applyFill="1" applyAlignment="1">
      <alignment horizontal="center"/>
    </xf>
    <xf numFmtId="0" fontId="28" fillId="3" borderId="0" xfId="0" applyFont="1" applyFill="1" applyAlignment="1">
      <alignment horizontal="left" vertical="center" wrapText="1"/>
    </xf>
    <xf numFmtId="0" fontId="29" fillId="0" borderId="0" xfId="0" applyFont="1" applyAlignment="1">
      <alignment wrapText="1"/>
    </xf>
    <xf numFmtId="0" fontId="26" fillId="0" borderId="0" xfId="0" quotePrefix="1" applyFont="1" applyAlignment="1">
      <alignment horizontal="left" wrapText="1" indent="1"/>
    </xf>
    <xf numFmtId="0" fontId="29" fillId="0" borderId="0" xfId="0" applyFont="1" applyAlignment="1">
      <alignment horizontal="right" wrapText="1"/>
    </xf>
    <xf numFmtId="0" fontId="29" fillId="0" borderId="0" xfId="0" applyFont="1" applyAlignment="1">
      <alignment horizontal="justify"/>
    </xf>
    <xf numFmtId="0" fontId="30" fillId="0" borderId="0" xfId="0" applyFont="1" applyAlignment="1">
      <alignment wrapText="1"/>
    </xf>
    <xf numFmtId="4" fontId="29" fillId="2" borderId="16" xfId="0" applyNumberFormat="1" applyFont="1" applyFill="1" applyBorder="1" applyAlignment="1">
      <alignment horizontal="center"/>
    </xf>
    <xf numFmtId="0" fontId="29" fillId="2" borderId="16" xfId="0" applyFont="1" applyFill="1" applyBorder="1" applyAlignment="1">
      <alignment horizontal="center"/>
    </xf>
    <xf numFmtId="4" fontId="31" fillId="2" borderId="16" xfId="0" applyNumberFormat="1" applyFont="1" applyFill="1" applyBorder="1" applyAlignment="1">
      <alignment horizontal="center"/>
    </xf>
    <xf numFmtId="3" fontId="26" fillId="0" borderId="16" xfId="0" applyNumberFormat="1" applyFont="1" applyBorder="1"/>
    <xf numFmtId="0" fontId="26" fillId="0" borderId="16" xfId="0" applyFont="1" applyBorder="1" applyAlignment="1">
      <alignment horizontal="center"/>
    </xf>
    <xf numFmtId="4" fontId="26" fillId="0" borderId="16" xfId="0" applyNumberFormat="1" applyFont="1" applyBorder="1"/>
    <xf numFmtId="3" fontId="26" fillId="3" borderId="16" xfId="0" applyNumberFormat="1" applyFont="1" applyFill="1" applyBorder="1" applyAlignment="1">
      <alignment vertical="center"/>
    </xf>
    <xf numFmtId="0" fontId="26" fillId="3" borderId="16" xfId="0" applyFont="1" applyFill="1" applyBorder="1" applyAlignment="1">
      <alignment horizontal="center" vertical="center"/>
    </xf>
    <xf numFmtId="4" fontId="26" fillId="3" borderId="16" xfId="0" applyNumberFormat="1" applyFont="1" applyFill="1" applyBorder="1" applyAlignment="1">
      <alignment vertical="center"/>
    </xf>
    <xf numFmtId="1" fontId="26" fillId="0" borderId="16" xfId="0" applyNumberFormat="1" applyFont="1" applyBorder="1"/>
    <xf numFmtId="0" fontId="26" fillId="0" borderId="16" xfId="0" applyFont="1" applyBorder="1"/>
    <xf numFmtId="3" fontId="32" fillId="0" borderId="16" xfId="0" applyNumberFormat="1" applyFont="1" applyBorder="1" applyAlignment="1">
      <alignment horizontal="right"/>
    </xf>
    <xf numFmtId="0" fontId="32" fillId="0" borderId="16" xfId="0" applyFont="1" applyBorder="1" applyAlignment="1">
      <alignment horizontal="center"/>
    </xf>
    <xf numFmtId="4" fontId="32" fillId="0" borderId="16" xfId="0" applyNumberFormat="1" applyFont="1" applyBorder="1" applyAlignment="1">
      <alignment horizontal="center"/>
    </xf>
    <xf numFmtId="0" fontId="33" fillId="0" borderId="0" xfId="0" applyFont="1" applyAlignment="1">
      <alignment horizontal="right" wrapText="1"/>
    </xf>
    <xf numFmtId="3" fontId="34" fillId="0" borderId="16" xfId="0" applyNumberFormat="1" applyFont="1" applyBorder="1"/>
    <xf numFmtId="0" fontId="34" fillId="0" borderId="16" xfId="0" applyFont="1" applyBorder="1" applyAlignment="1">
      <alignment horizontal="center"/>
    </xf>
    <xf numFmtId="3" fontId="35" fillId="0" borderId="16" xfId="0" applyNumberFormat="1" applyFont="1" applyBorder="1"/>
    <xf numFmtId="0" fontId="35" fillId="0" borderId="16" xfId="0" applyFont="1" applyBorder="1" applyAlignment="1">
      <alignment horizontal="center"/>
    </xf>
    <xf numFmtId="4" fontId="26" fillId="0" borderId="0" xfId="0" applyNumberFormat="1" applyFont="1"/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/>
    </xf>
    <xf numFmtId="0" fontId="32" fillId="0" borderId="0" xfId="0" applyFont="1"/>
    <xf numFmtId="0" fontId="26" fillId="0" borderId="17" xfId="0" applyFont="1" applyBorder="1"/>
    <xf numFmtId="0" fontId="26" fillId="0" borderId="17" xfId="0" applyFont="1" applyBorder="1" applyAlignment="1">
      <alignment horizontal="center"/>
    </xf>
    <xf numFmtId="4" fontId="26" fillId="0" borderId="17" xfId="0" applyNumberFormat="1" applyFont="1" applyBorder="1"/>
    <xf numFmtId="0" fontId="29" fillId="0" borderId="0" xfId="0" quotePrefix="1" applyFont="1" applyAlignment="1">
      <alignment horizontal="right" wrapText="1" indent="1"/>
    </xf>
    <xf numFmtId="4" fontId="29" fillId="0" borderId="0" xfId="0" applyNumberFormat="1" applyFont="1" applyAlignment="1">
      <alignment wrapText="1"/>
    </xf>
    <xf numFmtId="0" fontId="29" fillId="0" borderId="18" xfId="0" quotePrefix="1" applyFont="1" applyBorder="1" applyAlignment="1">
      <alignment horizontal="center" wrapText="1"/>
    </xf>
    <xf numFmtId="4" fontId="29" fillId="3" borderId="0" xfId="0" applyNumberFormat="1" applyFont="1" applyFill="1" applyAlignment="1">
      <alignment wrapText="1"/>
    </xf>
    <xf numFmtId="0" fontId="26" fillId="0" borderId="0" xfId="0" applyFont="1" applyAlignment="1">
      <alignment horizontal="left" wrapText="1"/>
    </xf>
    <xf numFmtId="0" fontId="29" fillId="0" borderId="0" xfId="0" quotePrefix="1" applyFont="1" applyAlignment="1">
      <alignment horizontal="center" wrapText="1"/>
    </xf>
    <xf numFmtId="0" fontId="1" fillId="4" borderId="1" xfId="2" applyFill="1" applyBorder="1"/>
    <xf numFmtId="0" fontId="1" fillId="4" borderId="2" xfId="2" applyFill="1" applyBorder="1"/>
    <xf numFmtId="0" fontId="1" fillId="5" borderId="2" xfId="2" applyFill="1" applyBorder="1"/>
    <xf numFmtId="0" fontId="1" fillId="5" borderId="3" xfId="2" applyFill="1" applyBorder="1"/>
    <xf numFmtId="0" fontId="1" fillId="0" borderId="2" xfId="2" applyBorder="1"/>
    <xf numFmtId="0" fontId="1" fillId="4" borderId="4" xfId="2" applyFill="1" applyBorder="1"/>
    <xf numFmtId="0" fontId="1" fillId="4" borderId="0" xfId="2" applyFill="1"/>
    <xf numFmtId="0" fontId="1" fillId="5" borderId="0" xfId="2" applyFill="1"/>
    <xf numFmtId="0" fontId="1" fillId="5" borderId="5" xfId="2" applyFill="1" applyBorder="1"/>
    <xf numFmtId="0" fontId="1" fillId="0" borderId="0" xfId="2"/>
    <xf numFmtId="0" fontId="5" fillId="4" borderId="4" xfId="2" applyFont="1" applyFill="1" applyBorder="1"/>
    <xf numFmtId="0" fontId="1" fillId="5" borderId="6" xfId="2" applyFill="1" applyBorder="1"/>
    <xf numFmtId="0" fontId="1" fillId="5" borderId="7" xfId="2" applyFill="1" applyBorder="1"/>
    <xf numFmtId="0" fontId="1" fillId="4" borderId="8" xfId="2" applyFill="1" applyBorder="1"/>
    <xf numFmtId="0" fontId="1" fillId="4" borderId="6" xfId="2" applyFill="1" applyBorder="1"/>
    <xf numFmtId="14" fontId="1" fillId="0" borderId="0" xfId="2" applyNumberFormat="1"/>
    <xf numFmtId="0" fontId="28" fillId="0" borderId="0" xfId="0" applyFont="1" applyAlignment="1">
      <alignment horizontal="left" wrapText="1"/>
    </xf>
    <xf numFmtId="0" fontId="8" fillId="0" borderId="0" xfId="2" applyFont="1"/>
    <xf numFmtId="0" fontId="9" fillId="4" borderId="4" xfId="2" applyFont="1" applyFill="1" applyBorder="1" applyAlignment="1">
      <alignment horizontal="left" indent="1"/>
    </xf>
    <xf numFmtId="0" fontId="10" fillId="4" borderId="4" xfId="2" applyFont="1" applyFill="1" applyBorder="1" applyAlignment="1">
      <alignment horizontal="left" indent="1"/>
    </xf>
    <xf numFmtId="0" fontId="12" fillId="4" borderId="4" xfId="2" applyFont="1" applyFill="1" applyBorder="1" applyAlignment="1">
      <alignment horizontal="left" indent="1"/>
    </xf>
    <xf numFmtId="0" fontId="15" fillId="0" borderId="0" xfId="2" applyFont="1" applyAlignment="1">
      <alignment horizontal="left" vertical="center"/>
    </xf>
    <xf numFmtId="0" fontId="16" fillId="4" borderId="4" xfId="2" applyFont="1" applyFill="1" applyBorder="1"/>
    <xf numFmtId="4" fontId="2" fillId="0" borderId="9" xfId="0" applyNumberFormat="1" applyFont="1" applyBorder="1" applyAlignment="1" applyProtection="1">
      <alignment horizontal="right"/>
      <protection locked="0"/>
    </xf>
    <xf numFmtId="0" fontId="36" fillId="0" borderId="0" xfId="0" applyFont="1" applyAlignment="1">
      <alignment horizontal="center"/>
    </xf>
    <xf numFmtId="4" fontId="26" fillId="0" borderId="9" xfId="0" applyNumberFormat="1" applyFont="1" applyBorder="1"/>
    <xf numFmtId="0" fontId="17" fillId="4" borderId="4" xfId="2" applyFont="1" applyFill="1" applyBorder="1" applyAlignment="1">
      <alignment horizontal="left" indent="1"/>
    </xf>
    <xf numFmtId="0" fontId="34" fillId="5" borderId="10" xfId="2" applyFont="1" applyFill="1" applyBorder="1" applyAlignment="1">
      <alignment horizontal="center" vertical="center"/>
    </xf>
    <xf numFmtId="0" fontId="37" fillId="0" borderId="0" xfId="0" applyFont="1" applyAlignment="1">
      <alignment horizontal="center"/>
    </xf>
    <xf numFmtId="4" fontId="29" fillId="0" borderId="19" xfId="0" applyNumberFormat="1" applyFont="1" applyBorder="1"/>
    <xf numFmtId="0" fontId="26" fillId="6" borderId="0" xfId="0" applyFont="1" applyFill="1"/>
    <xf numFmtId="0" fontId="29" fillId="0" borderId="20" xfId="0" applyFont="1" applyBorder="1" applyAlignment="1">
      <alignment horizontal="right" wrapText="1"/>
    </xf>
    <xf numFmtId="0" fontId="2" fillId="0" borderId="4" xfId="0" quotePrefix="1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4" fontId="29" fillId="2" borderId="21" xfId="0" applyNumberFormat="1" applyFont="1" applyFill="1" applyBorder="1" applyAlignment="1">
      <alignment horizontal="center"/>
    </xf>
    <xf numFmtId="0" fontId="36" fillId="0" borderId="4" xfId="0" applyFont="1" applyBorder="1" applyAlignment="1">
      <alignment horizontal="center"/>
    </xf>
    <xf numFmtId="4" fontId="26" fillId="0" borderId="21" xfId="0" applyNumberFormat="1" applyFont="1" applyBorder="1"/>
    <xf numFmtId="0" fontId="36" fillId="3" borderId="4" xfId="0" applyFont="1" applyFill="1" applyBorder="1" applyAlignment="1">
      <alignment horizontal="center" vertical="center"/>
    </xf>
    <xf numFmtId="4" fontId="26" fillId="3" borderId="21" xfId="0" applyNumberFormat="1" applyFont="1" applyFill="1" applyBorder="1" applyAlignment="1">
      <alignment vertical="center"/>
    </xf>
    <xf numFmtId="4" fontId="29" fillId="0" borderId="21" xfId="0" applyNumberFormat="1" applyFont="1" applyBorder="1" applyAlignment="1">
      <alignment horizontal="right"/>
    </xf>
    <xf numFmtId="4" fontId="33" fillId="0" borderId="21" xfId="0" applyNumberFormat="1" applyFont="1" applyBorder="1" applyAlignment="1">
      <alignment horizontal="right"/>
    </xf>
    <xf numFmtId="0" fontId="36" fillId="0" borderId="8" xfId="0" applyFont="1" applyBorder="1" applyAlignment="1">
      <alignment horizontal="center"/>
    </xf>
    <xf numFmtId="0" fontId="29" fillId="0" borderId="6" xfId="0" applyFont="1" applyBorder="1" applyAlignment="1">
      <alignment horizontal="right" wrapText="1"/>
    </xf>
    <xf numFmtId="3" fontId="26" fillId="0" borderId="22" xfId="0" applyNumberFormat="1" applyFont="1" applyBorder="1"/>
    <xf numFmtId="0" fontId="26" fillId="0" borderId="22" xfId="0" applyFont="1" applyBorder="1" applyAlignment="1">
      <alignment horizontal="center"/>
    </xf>
    <xf numFmtId="4" fontId="29" fillId="0" borderId="23" xfId="0" applyNumberFormat="1" applyFont="1" applyBorder="1" applyAlignment="1">
      <alignment horizontal="right"/>
    </xf>
    <xf numFmtId="4" fontId="1" fillId="0" borderId="9" xfId="0" applyNumberFormat="1" applyFont="1" applyBorder="1" applyAlignment="1">
      <alignment horizontal="right"/>
    </xf>
    <xf numFmtId="4" fontId="26" fillId="0" borderId="9" xfId="0" applyNumberFormat="1" applyFont="1" applyBorder="1" applyAlignment="1">
      <alignment horizontal="right"/>
    </xf>
    <xf numFmtId="0" fontId="26" fillId="0" borderId="5" xfId="0" quotePrefix="1" applyFont="1" applyBorder="1" applyAlignment="1">
      <alignment horizontal="left" wrapText="1"/>
    </xf>
    <xf numFmtId="0" fontId="30" fillId="0" borderId="5" xfId="0" applyFont="1" applyBorder="1" applyAlignment="1">
      <alignment wrapText="1"/>
    </xf>
    <xf numFmtId="0" fontId="26" fillId="0" borderId="5" xfId="0" quotePrefix="1" applyFont="1" applyBorder="1" applyAlignment="1">
      <alignment horizontal="left" wrapText="1" indent="1"/>
    </xf>
    <xf numFmtId="4" fontId="26" fillId="0" borderId="9" xfId="2" applyNumberFormat="1" applyFont="1" applyBorder="1" applyAlignment="1">
      <alignment horizontal="right"/>
    </xf>
    <xf numFmtId="0" fontId="26" fillId="0" borderId="5" xfId="0" applyFont="1" applyBorder="1" applyAlignment="1">
      <alignment horizontal="left" wrapText="1"/>
    </xf>
    <xf numFmtId="0" fontId="26" fillId="0" borderId="5" xfId="0" applyFont="1" applyBorder="1" applyAlignment="1">
      <alignment wrapText="1"/>
    </xf>
    <xf numFmtId="0" fontId="30" fillId="0" borderId="5" xfId="2" applyFont="1" applyBorder="1" applyAlignment="1">
      <alignment wrapText="1"/>
    </xf>
    <xf numFmtId="0" fontId="26" fillId="0" borderId="5" xfId="2" applyFont="1" applyBorder="1" applyAlignment="1">
      <alignment wrapText="1"/>
    </xf>
    <xf numFmtId="0" fontId="26" fillId="0" borderId="5" xfId="2" quotePrefix="1" applyFont="1" applyBorder="1" applyAlignment="1">
      <alignment horizontal="left" wrapText="1"/>
    </xf>
    <xf numFmtId="0" fontId="26" fillId="0" borderId="5" xfId="2" quotePrefix="1" applyFont="1" applyBorder="1" applyAlignment="1">
      <alignment horizontal="left" wrapText="1" indent="1"/>
    </xf>
    <xf numFmtId="4" fontId="2" fillId="0" borderId="9" xfId="0" applyNumberFormat="1" applyFont="1" applyBorder="1" applyAlignment="1">
      <alignment horizontal="right"/>
    </xf>
    <xf numFmtId="0" fontId="1" fillId="0" borderId="5" xfId="0" quotePrefix="1" applyFont="1" applyBorder="1" applyAlignment="1">
      <alignment horizontal="left" wrapText="1" indent="1"/>
    </xf>
    <xf numFmtId="0" fontId="2" fillId="0" borderId="5" xfId="0" quotePrefix="1" applyFont="1" applyBorder="1" applyAlignment="1">
      <alignment horizontal="left" wrapText="1"/>
    </xf>
    <xf numFmtId="0" fontId="2" fillId="0" borderId="5" xfId="0" applyFont="1" applyBorder="1"/>
    <xf numFmtId="0" fontId="3" fillId="0" borderId="5" xfId="0" applyFont="1" applyBorder="1" applyAlignment="1">
      <alignment wrapText="1"/>
    </xf>
    <xf numFmtId="0" fontId="1" fillId="0" borderId="5" xfId="0" applyFont="1" applyBorder="1"/>
    <xf numFmtId="0" fontId="20" fillId="0" borderId="5" xfId="0" applyFont="1" applyBorder="1"/>
    <xf numFmtId="4" fontId="1" fillId="0" borderId="24" xfId="0" applyNumberFormat="1" applyFont="1" applyBorder="1" applyAlignment="1">
      <alignment horizontal="right"/>
    </xf>
    <xf numFmtId="0" fontId="2" fillId="0" borderId="5" xfId="0" quotePrefix="1" applyFont="1" applyBorder="1" applyAlignment="1">
      <alignment horizontal="left" vertical="top" wrapText="1"/>
    </xf>
    <xf numFmtId="0" fontId="2" fillId="0" borderId="5" xfId="0" quotePrefix="1" applyFont="1" applyBorder="1" applyAlignment="1">
      <alignment horizontal="left" wrapText="1" indent="1"/>
    </xf>
    <xf numFmtId="0" fontId="2" fillId="0" borderId="0" xfId="0" quotePrefix="1" applyFont="1" applyAlignment="1">
      <alignment horizontal="left" wrapText="1" indent="1"/>
    </xf>
    <xf numFmtId="0" fontId="38" fillId="0" borderId="5" xfId="0" quotePrefix="1" applyFont="1" applyBorder="1" applyAlignment="1">
      <alignment horizontal="left" wrapText="1"/>
    </xf>
    <xf numFmtId="0" fontId="39" fillId="0" borderId="5" xfId="0" quotePrefix="1" applyFont="1" applyBorder="1" applyAlignment="1">
      <alignment horizontal="left" wrapText="1" indent="1"/>
    </xf>
    <xf numFmtId="0" fontId="29" fillId="0" borderId="5" xfId="0" applyFont="1" applyBorder="1" applyAlignment="1">
      <alignment horizontal="left" wrapText="1"/>
    </xf>
    <xf numFmtId="0" fontId="29" fillId="0" borderId="5" xfId="0" applyFont="1" applyBorder="1" applyAlignment="1">
      <alignment wrapText="1"/>
    </xf>
    <xf numFmtId="0" fontId="29" fillId="0" borderId="5" xfId="0" quotePrefix="1" applyFont="1" applyBorder="1" applyAlignment="1">
      <alignment horizontal="left" wrapText="1"/>
    </xf>
    <xf numFmtId="0" fontId="2" fillId="0" borderId="5" xfId="0" applyFont="1" applyBorder="1" applyAlignment="1">
      <alignment wrapText="1"/>
    </xf>
    <xf numFmtId="0" fontId="3" fillId="0" borderId="5" xfId="0" quotePrefix="1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6" fillId="0" borderId="0" xfId="0" quotePrefix="1" applyFont="1" applyAlignment="1">
      <alignment wrapText="1"/>
    </xf>
    <xf numFmtId="0" fontId="28" fillId="3" borderId="0" xfId="0" applyFont="1" applyFill="1" applyAlignment="1">
      <alignment horizontal="center" wrapText="1"/>
    </xf>
    <xf numFmtId="4" fontId="28" fillId="3" borderId="0" xfId="0" applyNumberFormat="1" applyFont="1" applyFill="1" applyAlignment="1">
      <alignment horizontal="center" wrapText="1"/>
    </xf>
    <xf numFmtId="4" fontId="26" fillId="0" borderId="0" xfId="0" applyNumberFormat="1" applyFont="1" applyAlignment="1">
      <alignment wrapText="1"/>
    </xf>
    <xf numFmtId="0" fontId="29" fillId="0" borderId="18" xfId="0" quotePrefix="1" applyFont="1" applyBorder="1" applyAlignment="1">
      <alignment horizontal="right" wrapText="1"/>
    </xf>
    <xf numFmtId="0" fontId="26" fillId="0" borderId="4" xfId="0" applyFont="1" applyBorder="1" applyAlignment="1">
      <alignment horizontal="center"/>
    </xf>
    <xf numFmtId="0" fontId="26" fillId="3" borderId="4" xfId="0" applyFont="1" applyFill="1" applyBorder="1" applyAlignment="1">
      <alignment horizontal="center" vertical="center"/>
    </xf>
    <xf numFmtId="4" fontId="26" fillId="3" borderId="21" xfId="0" applyNumberFormat="1" applyFont="1" applyFill="1" applyBorder="1"/>
    <xf numFmtId="0" fontId="29" fillId="0" borderId="4" xfId="0" applyFont="1" applyBorder="1" applyAlignment="1">
      <alignment horizontal="center"/>
    </xf>
    <xf numFmtId="4" fontId="40" fillId="0" borderId="21" xfId="0" applyNumberFormat="1" applyFont="1" applyBorder="1" applyAlignment="1">
      <alignment horizontal="center"/>
    </xf>
    <xf numFmtId="4" fontId="29" fillId="0" borderId="25" xfId="0" applyNumberFormat="1" applyFont="1" applyBorder="1"/>
    <xf numFmtId="4" fontId="29" fillId="0" borderId="21" xfId="0" applyNumberFormat="1" applyFont="1" applyBorder="1"/>
    <xf numFmtId="0" fontId="29" fillId="0" borderId="4" xfId="0" applyFont="1" applyBorder="1"/>
    <xf numFmtId="0" fontId="2" fillId="0" borderId="0" xfId="0" applyFont="1" applyAlignment="1" applyProtection="1">
      <alignment horizontal="left"/>
      <protection locked="0"/>
    </xf>
    <xf numFmtId="4" fontId="26" fillId="0" borderId="5" xfId="0" applyNumberFormat="1" applyFont="1" applyBorder="1"/>
    <xf numFmtId="4" fontId="29" fillId="0" borderId="26" xfId="0" applyNumberFormat="1" applyFont="1" applyBorder="1"/>
    <xf numFmtId="0" fontId="32" fillId="0" borderId="4" xfId="0" applyFont="1" applyBorder="1" applyAlignment="1">
      <alignment horizontal="center"/>
    </xf>
    <xf numFmtId="4" fontId="29" fillId="0" borderId="25" xfId="0" applyNumberFormat="1" applyFont="1" applyBorder="1" applyAlignment="1">
      <alignment horizontal="right"/>
    </xf>
    <xf numFmtId="0" fontId="26" fillId="0" borderId="1" xfId="0" applyFont="1" applyBorder="1" applyAlignment="1">
      <alignment horizontal="center"/>
    </xf>
    <xf numFmtId="4" fontId="26" fillId="0" borderId="25" xfId="0" applyNumberFormat="1" applyFont="1" applyBorder="1"/>
    <xf numFmtId="0" fontId="26" fillId="0" borderId="8" xfId="0" applyFont="1" applyBorder="1" applyAlignment="1">
      <alignment horizontal="center"/>
    </xf>
    <xf numFmtId="4" fontId="26" fillId="0" borderId="7" xfId="0" applyNumberFormat="1" applyFont="1" applyBorder="1"/>
    <xf numFmtId="0" fontId="36" fillId="2" borderId="1" xfId="0" applyFont="1" applyFill="1" applyBorder="1" applyAlignment="1">
      <alignment horizontal="center"/>
    </xf>
    <xf numFmtId="4" fontId="29" fillId="2" borderId="27" xfId="0" applyNumberFormat="1" applyFont="1" applyFill="1" applyBorder="1" applyAlignment="1">
      <alignment horizontal="center"/>
    </xf>
    <xf numFmtId="0" fontId="29" fillId="2" borderId="27" xfId="0" applyFont="1" applyFill="1" applyBorder="1" applyAlignment="1">
      <alignment horizontal="center"/>
    </xf>
    <xf numFmtId="0" fontId="29" fillId="2" borderId="28" xfId="0" applyFont="1" applyFill="1" applyBorder="1" applyAlignment="1">
      <alignment horizontal="center"/>
    </xf>
    <xf numFmtId="0" fontId="36" fillId="2" borderId="4" xfId="0" applyFont="1" applyFill="1" applyBorder="1" applyAlignment="1">
      <alignment horizontal="center"/>
    </xf>
    <xf numFmtId="0" fontId="26" fillId="2" borderId="1" xfId="0" applyFont="1" applyFill="1" applyBorder="1" applyAlignment="1">
      <alignment horizontal="center"/>
    </xf>
    <xf numFmtId="0" fontId="29" fillId="2" borderId="2" xfId="0" quotePrefix="1" applyFont="1" applyFill="1" applyBorder="1" applyAlignment="1">
      <alignment horizontal="center"/>
    </xf>
    <xf numFmtId="4" fontId="29" fillId="0" borderId="5" xfId="0" applyNumberFormat="1" applyFont="1" applyBorder="1" applyAlignment="1">
      <alignment horizontal="right"/>
    </xf>
    <xf numFmtId="4" fontId="29" fillId="0" borderId="5" xfId="0" applyNumberFormat="1" applyFont="1" applyBorder="1"/>
    <xf numFmtId="0" fontId="26" fillId="0" borderId="0" xfId="0" applyFont="1" applyAlignment="1">
      <alignment horizontal="left"/>
    </xf>
    <xf numFmtId="4" fontId="26" fillId="0" borderId="29" xfId="0" applyNumberFormat="1" applyFont="1" applyBorder="1"/>
    <xf numFmtId="4" fontId="29" fillId="0" borderId="29" xfId="0" applyNumberFormat="1" applyFont="1" applyBorder="1"/>
    <xf numFmtId="0" fontId="22" fillId="0" borderId="1" xfId="0" quotePrefix="1" applyFont="1" applyBorder="1" applyAlignment="1">
      <alignment horizontal="center" vertical="center" wrapText="1"/>
    </xf>
    <xf numFmtId="0" fontId="18" fillId="0" borderId="1" xfId="0" quotePrefix="1" applyFont="1" applyBorder="1" applyAlignment="1">
      <alignment horizontal="center" vertical="center" wrapText="1"/>
    </xf>
    <xf numFmtId="0" fontId="22" fillId="0" borderId="4" xfId="0" quotePrefix="1" applyFont="1" applyBorder="1" applyAlignment="1">
      <alignment horizontal="center" vertical="center" wrapText="1"/>
    </xf>
    <xf numFmtId="0" fontId="18" fillId="0" borderId="4" xfId="0" quotePrefix="1" applyFont="1" applyBorder="1" applyAlignment="1">
      <alignment horizontal="center" vertical="center" wrapText="1"/>
    </xf>
    <xf numFmtId="0" fontId="26" fillId="2" borderId="8" xfId="0" applyFont="1" applyFill="1" applyBorder="1" applyAlignment="1">
      <alignment horizontal="center"/>
    </xf>
    <xf numFmtId="0" fontId="27" fillId="2" borderId="6" xfId="0" applyFont="1" applyFill="1" applyBorder="1" applyAlignment="1">
      <alignment horizontal="center"/>
    </xf>
    <xf numFmtId="4" fontId="31" fillId="2" borderId="22" xfId="0" applyNumberFormat="1" applyFont="1" applyFill="1" applyBorder="1" applyAlignment="1">
      <alignment horizontal="center"/>
    </xf>
    <xf numFmtId="0" fontId="29" fillId="2" borderId="22" xfId="0" applyFont="1" applyFill="1" applyBorder="1" applyAlignment="1">
      <alignment horizontal="center"/>
    </xf>
    <xf numFmtId="4" fontId="29" fillId="2" borderId="22" xfId="0" applyNumberFormat="1" applyFont="1" applyFill="1" applyBorder="1" applyAlignment="1">
      <alignment horizontal="center"/>
    </xf>
    <xf numFmtId="4" fontId="29" fillId="2" borderId="23" xfId="0" applyNumberFormat="1" applyFont="1" applyFill="1" applyBorder="1" applyAlignment="1">
      <alignment horizontal="center"/>
    </xf>
    <xf numFmtId="0" fontId="36" fillId="0" borderId="4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3" fontId="26" fillId="0" borderId="16" xfId="0" applyNumberFormat="1" applyFont="1" applyBorder="1" applyAlignment="1">
      <alignment vertical="center"/>
    </xf>
    <xf numFmtId="0" fontId="26" fillId="0" borderId="16" xfId="0" applyFont="1" applyBorder="1" applyAlignment="1">
      <alignment horizontal="center" vertical="center"/>
    </xf>
    <xf numFmtId="4" fontId="26" fillId="0" borderId="16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 indent="1"/>
    </xf>
    <xf numFmtId="4" fontId="41" fillId="0" borderId="0" xfId="0" applyNumberFormat="1" applyFont="1"/>
    <xf numFmtId="0" fontId="35" fillId="0" borderId="0" xfId="0" applyFont="1" applyAlignment="1">
      <alignment horizontal="center"/>
    </xf>
    <xf numFmtId="0" fontId="26" fillId="0" borderId="0" xfId="0" quotePrefix="1" applyFont="1" applyAlignment="1">
      <alignment horizontal="left" wrapText="1"/>
    </xf>
    <xf numFmtId="0" fontId="1" fillId="4" borderId="0" xfId="2" applyFill="1" applyAlignment="1">
      <alignment horizontal="left" indent="1"/>
    </xf>
    <xf numFmtId="0" fontId="6" fillId="5" borderId="0" xfId="2" applyFont="1" applyFill="1"/>
    <xf numFmtId="0" fontId="17" fillId="4" borderId="0" xfId="2" applyFont="1" applyFill="1" applyAlignment="1">
      <alignment horizontal="left" vertical="top" wrapText="1" indent="1"/>
    </xf>
    <xf numFmtId="0" fontId="12" fillId="4" borderId="8" xfId="2" applyFont="1" applyFill="1" applyBorder="1" applyAlignment="1">
      <alignment horizontal="left" indent="1"/>
    </xf>
    <xf numFmtId="0" fontId="34" fillId="5" borderId="12" xfId="2" applyFont="1" applyFill="1" applyBorder="1" applyAlignment="1">
      <alignment horizontal="center" vertical="center"/>
    </xf>
    <xf numFmtId="0" fontId="1" fillId="5" borderId="12" xfId="2" applyFill="1" applyBorder="1" applyAlignment="1">
      <alignment horizontal="center"/>
    </xf>
    <xf numFmtId="0" fontId="42" fillId="4" borderId="4" xfId="2" applyFont="1" applyFill="1" applyBorder="1" applyAlignment="1">
      <alignment horizontal="left" vertical="center" indent="1"/>
    </xf>
    <xf numFmtId="0" fontId="43" fillId="0" borderId="4" xfId="0" applyFont="1" applyBorder="1" applyAlignment="1">
      <alignment horizontal="center"/>
    </xf>
    <xf numFmtId="0" fontId="38" fillId="0" borderId="5" xfId="0" applyFont="1" applyBorder="1" applyAlignment="1">
      <alignment horizontal="left" wrapText="1"/>
    </xf>
    <xf numFmtId="0" fontId="44" fillId="0" borderId="0" xfId="0" applyFont="1" applyAlignment="1">
      <alignment horizontal="center" wrapText="1"/>
    </xf>
    <xf numFmtId="0" fontId="7" fillId="5" borderId="0" xfId="2" applyFont="1" applyFill="1" applyAlignment="1">
      <alignment horizontal="center" vertical="center"/>
    </xf>
    <xf numFmtId="0" fontId="7" fillId="5" borderId="5" xfId="2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8" fillId="0" borderId="30" xfId="2" applyFont="1" applyBorder="1" applyAlignment="1">
      <alignment horizontal="center" vertical="center" wrapText="1"/>
    </xf>
    <xf numFmtId="0" fontId="8" fillId="5" borderId="0" xfId="2" applyFont="1" applyFill="1" applyAlignment="1">
      <alignment horizontal="center"/>
    </xf>
    <xf numFmtId="0" fontId="8" fillId="5" borderId="5" xfId="2" applyFont="1" applyFill="1" applyBorder="1" applyAlignment="1">
      <alignment horizontal="center"/>
    </xf>
    <xf numFmtId="0" fontId="17" fillId="4" borderId="4" xfId="2" applyFont="1" applyFill="1" applyBorder="1" applyAlignment="1">
      <alignment horizontal="left" vertical="top" wrapText="1" indent="1"/>
    </xf>
    <xf numFmtId="0" fontId="11" fillId="4" borderId="0" xfId="2" applyFont="1" applyFill="1" applyAlignment="1">
      <alignment horizontal="left" vertical="top" wrapText="1" indent="1"/>
    </xf>
    <xf numFmtId="0" fontId="34" fillId="5" borderId="11" xfId="2" applyFont="1" applyFill="1" applyBorder="1" applyAlignment="1">
      <alignment horizontal="center" vertical="center"/>
    </xf>
    <xf numFmtId="0" fontId="34" fillId="5" borderId="13" xfId="2" applyFont="1" applyFill="1" applyBorder="1" applyAlignment="1">
      <alignment horizontal="center" vertical="center"/>
    </xf>
    <xf numFmtId="0" fontId="9" fillId="4" borderId="4" xfId="2" applyFont="1" applyFill="1" applyBorder="1" applyAlignment="1">
      <alignment horizontal="left" wrapText="1" indent="1"/>
    </xf>
    <xf numFmtId="0" fontId="0" fillId="0" borderId="0" xfId="0" applyAlignment="1">
      <alignment horizontal="left" indent="1"/>
    </xf>
    <xf numFmtId="0" fontId="1" fillId="5" borderId="1" xfId="2" applyFill="1" applyBorder="1" applyAlignment="1">
      <alignment horizontal="center" vertical="center"/>
    </xf>
    <xf numFmtId="0" fontId="1" fillId="5" borderId="3" xfId="2" applyFill="1" applyBorder="1" applyAlignment="1">
      <alignment horizontal="center" vertical="center"/>
    </xf>
    <xf numFmtId="0" fontId="1" fillId="5" borderId="8" xfId="2" applyFill="1" applyBorder="1" applyAlignment="1">
      <alignment horizontal="center" vertical="center"/>
    </xf>
    <xf numFmtId="0" fontId="1" fillId="5" borderId="7" xfId="2" applyFill="1" applyBorder="1" applyAlignment="1">
      <alignment horizontal="center" vertical="center"/>
    </xf>
    <xf numFmtId="0" fontId="12" fillId="5" borderId="14" xfId="2" applyFont="1" applyFill="1" applyBorder="1" applyAlignment="1">
      <alignment horizontal="center" vertical="center"/>
    </xf>
    <xf numFmtId="0" fontId="12" fillId="5" borderId="15" xfId="2" applyFont="1" applyFill="1" applyBorder="1" applyAlignment="1">
      <alignment horizontal="center" vertical="center"/>
    </xf>
    <xf numFmtId="49" fontId="1" fillId="5" borderId="1" xfId="2" applyNumberFormat="1" applyFill="1" applyBorder="1" applyAlignment="1">
      <alignment horizontal="center" vertical="center"/>
    </xf>
    <xf numFmtId="49" fontId="1" fillId="5" borderId="3" xfId="2" applyNumberFormat="1" applyFill="1" applyBorder="1" applyAlignment="1">
      <alignment horizontal="center" vertical="center"/>
    </xf>
    <xf numFmtId="49" fontId="1" fillId="5" borderId="8" xfId="2" applyNumberFormat="1" applyFill="1" applyBorder="1" applyAlignment="1">
      <alignment horizontal="center" vertical="center"/>
    </xf>
    <xf numFmtId="49" fontId="1" fillId="5" borderId="7" xfId="2" applyNumberFormat="1" applyFill="1" applyBorder="1" applyAlignment="1">
      <alignment horizontal="center" vertical="center"/>
    </xf>
    <xf numFmtId="0" fontId="17" fillId="4" borderId="0" xfId="2" applyFont="1" applyFill="1" applyAlignment="1">
      <alignment horizontal="left" vertical="top" wrapText="1" indent="1"/>
    </xf>
    <xf numFmtId="0" fontId="24" fillId="0" borderId="2" xfId="0" quotePrefix="1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18" fillId="0" borderId="0" xfId="0" quotePrefix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6" fillId="0" borderId="16" xfId="0" applyFont="1" applyFill="1" applyBorder="1"/>
    <xf numFmtId="0" fontId="26" fillId="0" borderId="16" xfId="0" applyFont="1" applyFill="1" applyBorder="1" applyAlignment="1">
      <alignment horizontal="center"/>
    </xf>
    <xf numFmtId="4" fontId="26" fillId="0" borderId="16" xfId="0" applyNumberFormat="1" applyFont="1" applyFill="1" applyBorder="1"/>
    <xf numFmtId="0" fontId="26" fillId="0" borderId="9" xfId="0" applyFont="1" applyFill="1" applyBorder="1"/>
    <xf numFmtId="0" fontId="26" fillId="0" borderId="9" xfId="0" applyFont="1" applyFill="1" applyBorder="1" applyAlignment="1">
      <alignment horizontal="center"/>
    </xf>
    <xf numFmtId="4" fontId="26" fillId="0" borderId="9" xfId="0" applyNumberFormat="1" applyFont="1" applyFill="1" applyBorder="1" applyAlignment="1">
      <alignment horizontal="right"/>
    </xf>
    <xf numFmtId="0" fontId="26" fillId="0" borderId="9" xfId="0" applyFont="1" applyFill="1" applyBorder="1" applyAlignment="1">
      <alignment horizontal="right"/>
    </xf>
    <xf numFmtId="4" fontId="26" fillId="0" borderId="9" xfId="0" applyNumberFormat="1" applyFont="1" applyFill="1" applyBorder="1" applyAlignment="1" applyProtection="1">
      <alignment horizontal="right"/>
      <protection locked="0"/>
    </xf>
    <xf numFmtId="1" fontId="26" fillId="0" borderId="9" xfId="0" applyNumberFormat="1" applyFont="1" applyFill="1" applyBorder="1"/>
    <xf numFmtId="4" fontId="26" fillId="0" borderId="9" xfId="0" applyNumberFormat="1" applyFont="1" applyFill="1" applyBorder="1"/>
    <xf numFmtId="0" fontId="26" fillId="0" borderId="19" xfId="0" applyFont="1" applyFill="1" applyBorder="1"/>
    <xf numFmtId="0" fontId="26" fillId="0" borderId="19" xfId="0" applyFont="1" applyFill="1" applyBorder="1" applyAlignment="1">
      <alignment horizontal="center"/>
    </xf>
    <xf numFmtId="4" fontId="26" fillId="0" borderId="19" xfId="0" applyNumberFormat="1" applyFont="1" applyFill="1" applyBorder="1"/>
    <xf numFmtId="1" fontId="26" fillId="0" borderId="16" xfId="0" applyNumberFormat="1" applyFont="1" applyFill="1" applyBorder="1"/>
    <xf numFmtId="4" fontId="26" fillId="0" borderId="0" xfId="2" applyNumberFormat="1" applyFont="1" applyFill="1" applyAlignment="1">
      <alignment horizontal="right"/>
    </xf>
    <xf numFmtId="0" fontId="26" fillId="0" borderId="9" xfId="2" applyFont="1" applyFill="1" applyBorder="1"/>
    <xf numFmtId="0" fontId="26" fillId="0" borderId="9" xfId="2" applyFont="1" applyFill="1" applyBorder="1" applyAlignment="1">
      <alignment horizontal="center"/>
    </xf>
    <xf numFmtId="4" fontId="26" fillId="0" borderId="9" xfId="2" applyNumberFormat="1" applyFont="1" applyFill="1" applyBorder="1" applyAlignment="1">
      <alignment horizontal="right"/>
    </xf>
    <xf numFmtId="3" fontId="26" fillId="0" borderId="9" xfId="0" applyNumberFormat="1" applyFont="1" applyFill="1" applyBorder="1"/>
    <xf numFmtId="0" fontId="26" fillId="0" borderId="17" xfId="0" applyFont="1" applyFill="1" applyBorder="1"/>
    <xf numFmtId="0" fontId="26" fillId="0" borderId="17" xfId="0" applyFont="1" applyFill="1" applyBorder="1" applyAlignment="1">
      <alignment horizontal="center"/>
    </xf>
    <xf numFmtId="4" fontId="26" fillId="0" borderId="17" xfId="0" applyNumberFormat="1" applyFont="1" applyFill="1" applyBorder="1"/>
    <xf numFmtId="0" fontId="1" fillId="0" borderId="9" xfId="0" applyFont="1" applyFill="1" applyBorder="1"/>
    <xf numFmtId="0" fontId="1" fillId="0" borderId="9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right"/>
    </xf>
    <xf numFmtId="4" fontId="1" fillId="0" borderId="9" xfId="0" applyNumberFormat="1" applyFont="1" applyFill="1" applyBorder="1" applyAlignment="1">
      <alignment horizontal="right"/>
    </xf>
    <xf numFmtId="0" fontId="2" fillId="0" borderId="9" xfId="0" applyFont="1" applyFill="1" applyBorder="1"/>
    <xf numFmtId="0" fontId="2" fillId="0" borderId="9" xfId="0" applyFont="1" applyFill="1" applyBorder="1" applyAlignment="1">
      <alignment horizontal="center"/>
    </xf>
    <xf numFmtId="4" fontId="2" fillId="0" borderId="9" xfId="0" applyNumberFormat="1" applyFont="1" applyFill="1" applyBorder="1" applyAlignment="1">
      <alignment horizontal="right"/>
    </xf>
    <xf numFmtId="2" fontId="2" fillId="0" borderId="9" xfId="0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6" fillId="0" borderId="9" xfId="0" quotePrefix="1" applyFont="1" applyFill="1" applyBorder="1"/>
    <xf numFmtId="3" fontId="26" fillId="0" borderId="16" xfId="0" applyNumberFormat="1" applyFont="1" applyFill="1" applyBorder="1" applyAlignment="1">
      <alignment vertical="center"/>
    </xf>
    <xf numFmtId="0" fontId="26" fillId="0" borderId="16" xfId="0" applyFont="1" applyFill="1" applyBorder="1" applyAlignment="1">
      <alignment horizontal="center" vertical="center"/>
    </xf>
    <xf numFmtId="4" fontId="26" fillId="0" borderId="16" xfId="0" applyNumberFormat="1" applyFont="1" applyFill="1" applyBorder="1" applyAlignment="1">
      <alignment vertical="center"/>
    </xf>
    <xf numFmtId="0" fontId="1" fillId="0" borderId="9" xfId="0" applyFont="1" applyFill="1" applyBorder="1" applyAlignment="1" applyProtection="1">
      <alignment horizontal="center"/>
      <protection locked="0"/>
    </xf>
    <xf numFmtId="0" fontId="26" fillId="0" borderId="9" xfId="0" applyFont="1" applyFill="1" applyBorder="1" applyAlignment="1" applyProtection="1">
      <alignment horizontal="center"/>
      <protection locked="0"/>
    </xf>
    <xf numFmtId="0" fontId="2" fillId="0" borderId="11" xfId="0" applyFont="1" applyFill="1" applyBorder="1"/>
    <xf numFmtId="0" fontId="2" fillId="0" borderId="11" xfId="0" applyFont="1" applyFill="1" applyBorder="1" applyAlignment="1">
      <alignment horizontal="center"/>
    </xf>
    <xf numFmtId="4" fontId="2" fillId="0" borderId="11" xfId="0" applyNumberFormat="1" applyFont="1" applyFill="1" applyBorder="1" applyAlignment="1">
      <alignment horizontal="right"/>
    </xf>
  </cellXfs>
  <cellStyles count="4">
    <cellStyle name="Normal" xfId="0" builtinId="0"/>
    <cellStyle name="Normal 2" xfId="1" xr:uid="{0564C09D-6704-4D3D-B75D-089D1046F461}"/>
    <cellStyle name="Normal 2 2" xfId="2" xr:uid="{7782787E-FF73-4CC1-AE54-13E851C9A316}"/>
    <cellStyle name="Normal 3" xfId="3" xr:uid="{74A09446-D6B8-404F-AE5D-EBF57F3AF12E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103504</xdr:colOff>
      <xdr:row>35</xdr:row>
      <xdr:rowOff>82625</xdr:rowOff>
    </xdr:from>
    <xdr:to>
      <xdr:col>7</xdr:col>
      <xdr:colOff>315047</xdr:colOff>
      <xdr:row>36</xdr:row>
      <xdr:rowOff>67055</xdr:rowOff>
    </xdr:to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5BA8FBE5-5C68-F746-130D-A396A2F674B1}"/>
            </a:ext>
          </a:extLst>
        </xdr:cNvPr>
        <xdr:cNvSpPr txBox="1"/>
      </xdr:nvSpPr>
      <xdr:spPr>
        <a:xfrm>
          <a:off x="2181225" y="7717866"/>
          <a:ext cx="4285391" cy="523505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2800" b="1">
              <a:latin typeface="Trebuchet MS" panose="020B0603020202020204" pitchFamily="34" charset="0"/>
            </a:rPr>
            <a:t>DPGF</a:t>
          </a:r>
        </a:p>
      </xdr:txBody>
    </xdr:sp>
    <xdr:clientData/>
  </xdr:twoCellAnchor>
  <xdr:twoCellAnchor editAs="oneCell">
    <xdr:from>
      <xdr:col>2</xdr:col>
      <xdr:colOff>152400</xdr:colOff>
      <xdr:row>38</xdr:row>
      <xdr:rowOff>204788</xdr:rowOff>
    </xdr:from>
    <xdr:to>
      <xdr:col>4</xdr:col>
      <xdr:colOff>105726</xdr:colOff>
      <xdr:row>46</xdr:row>
      <xdr:rowOff>8571</xdr:rowOff>
    </xdr:to>
    <xdr:pic>
      <xdr:nvPicPr>
        <xdr:cNvPr id="38207" name="Image 20">
          <a:extLst>
            <a:ext uri="{FF2B5EF4-FFF2-40B4-BE49-F238E27FC236}">
              <a16:creationId xmlns:a16="http://schemas.microsoft.com/office/drawing/2014/main" id="{C041214D-6690-81D7-071C-94FDA4021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1238" y="8567738"/>
          <a:ext cx="1585912" cy="1800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152400</xdr:colOff>
      <xdr:row>30</xdr:row>
      <xdr:rowOff>84454</xdr:rowOff>
    </xdr:from>
    <xdr:to>
      <xdr:col>7</xdr:col>
      <xdr:colOff>287616</xdr:colOff>
      <xdr:row>31</xdr:row>
      <xdr:rowOff>128673</xdr:rowOff>
    </xdr:to>
    <xdr:sp macro="" textlink="">
      <xdr:nvSpPr>
        <xdr:cNvPr id="15" name="Text Box 11">
          <a:extLst>
            <a:ext uri="{FF2B5EF4-FFF2-40B4-BE49-F238E27FC236}">
              <a16:creationId xmlns:a16="http://schemas.microsoft.com/office/drawing/2014/main" id="{6EAA5312-5B99-0B9F-9CA1-2D303928EFE9}"/>
            </a:ext>
          </a:extLst>
        </xdr:cNvPr>
        <xdr:cNvSpPr txBox="1">
          <a:spLocks noChangeArrowheads="1"/>
        </xdr:cNvSpPr>
      </xdr:nvSpPr>
      <xdr:spPr bwMode="auto">
        <a:xfrm>
          <a:off x="2286000" y="6378574"/>
          <a:ext cx="4211916" cy="310919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rot="0" vert="horz" wrap="square" lIns="91440" tIns="45720" rIns="91440" bIns="45720" anchor="t" anchorCtr="0" upright="1">
          <a:spAutoFit/>
        </a:bodyPr>
        <a:lstStyle/>
        <a:p>
          <a:pPr algn="ctr">
            <a:lnSpc>
              <a:spcPts val="1700"/>
            </a:lnSpc>
            <a:spcAft>
              <a:spcPts val="100"/>
            </a:spcAft>
          </a:pPr>
          <a:r>
            <a:rPr lang="fr-FR" sz="1600" b="1">
              <a:effectLst/>
              <a:latin typeface="Trebuchet MS" panose="020B0603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LOT N°12 – ELECTRICITE 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529D1-FE71-43AD-BBF8-CF865B191A66}">
  <sheetPr>
    <pageSetUpPr fitToPage="1"/>
  </sheetPr>
  <dimension ref="A1:J54"/>
  <sheetViews>
    <sheetView tabSelected="1" view="pageBreakPreview" topLeftCell="A19" zoomScaleNormal="100" zoomScaleSheetLayoutView="100" workbookViewId="0">
      <selection activeCell="D27" sqref="D27"/>
    </sheetView>
  </sheetViews>
  <sheetFormatPr baseColWidth="10" defaultColWidth="11.3984375" defaultRowHeight="12.75" x14ac:dyDescent="0.35"/>
  <cols>
    <col min="1" max="1" width="11.3984375" style="53"/>
    <col min="2" max="2" width="18.3984375" style="53" customWidth="1"/>
    <col min="3" max="7" width="11.3984375" style="53"/>
    <col min="8" max="8" width="13.59765625" style="53" customWidth="1"/>
    <col min="9" max="16384" width="11.3984375" style="53"/>
  </cols>
  <sheetData>
    <row r="1" spans="1:10" s="48" customFormat="1" x14ac:dyDescent="0.35">
      <c r="A1" s="44"/>
      <c r="B1" s="45"/>
      <c r="C1" s="46"/>
      <c r="D1" s="46"/>
      <c r="E1" s="46"/>
      <c r="F1" s="46"/>
      <c r="G1" s="46"/>
      <c r="H1" s="47"/>
      <c r="I1" s="53"/>
      <c r="J1" s="53"/>
    </row>
    <row r="2" spans="1:10" x14ac:dyDescent="0.35">
      <c r="A2" s="49"/>
      <c r="B2" s="50"/>
      <c r="C2" s="51"/>
      <c r="D2" s="51"/>
      <c r="E2" s="51"/>
      <c r="F2" s="51"/>
      <c r="G2" s="51"/>
      <c r="H2" s="52"/>
    </row>
    <row r="3" spans="1:10" ht="18" x14ac:dyDescent="0.35">
      <c r="A3" s="49"/>
      <c r="B3" s="50"/>
      <c r="C3" s="51"/>
      <c r="D3" s="172"/>
      <c r="F3" s="51"/>
      <c r="G3" s="51"/>
      <c r="H3" s="52"/>
    </row>
    <row r="4" spans="1:10" ht="18" x14ac:dyDescent="0.35">
      <c r="A4" s="49"/>
      <c r="B4" s="50"/>
      <c r="C4" s="189"/>
      <c r="D4" s="189"/>
      <c r="E4" s="189"/>
      <c r="F4" s="189"/>
      <c r="G4" s="189"/>
      <c r="H4" s="190"/>
    </row>
    <row r="5" spans="1:10" ht="38.25" customHeight="1" x14ac:dyDescent="0.35">
      <c r="A5" s="49"/>
      <c r="B5" s="50"/>
      <c r="C5" s="191" t="s">
        <v>183</v>
      </c>
      <c r="D5" s="191"/>
      <c r="E5" s="191"/>
      <c r="F5" s="191"/>
      <c r="G5" s="191"/>
      <c r="H5" s="192"/>
    </row>
    <row r="6" spans="1:10" ht="38.25" customHeight="1" x14ac:dyDescent="0.35">
      <c r="A6" s="49"/>
      <c r="B6" s="50"/>
      <c r="C6" s="191" t="s">
        <v>184</v>
      </c>
      <c r="D6" s="191"/>
      <c r="E6" s="191"/>
      <c r="F6" s="191"/>
      <c r="G6" s="191"/>
      <c r="H6" s="192"/>
    </row>
    <row r="7" spans="1:10" x14ac:dyDescent="0.35">
      <c r="A7" s="49"/>
      <c r="B7" s="50"/>
      <c r="C7" s="191" t="s">
        <v>184</v>
      </c>
      <c r="D7" s="191"/>
      <c r="E7" s="191"/>
      <c r="F7" s="191"/>
      <c r="G7" s="191"/>
      <c r="H7" s="192"/>
    </row>
    <row r="8" spans="1:10" x14ac:dyDescent="0.35">
      <c r="A8" s="49"/>
      <c r="B8" s="50"/>
      <c r="C8" s="191" t="s">
        <v>184</v>
      </c>
      <c r="D8" s="191"/>
      <c r="E8" s="191"/>
      <c r="F8" s="191"/>
      <c r="G8" s="191"/>
      <c r="H8" s="192"/>
    </row>
    <row r="9" spans="1:10" x14ac:dyDescent="0.35">
      <c r="A9" s="49"/>
      <c r="B9" s="50"/>
      <c r="C9" s="191" t="s">
        <v>185</v>
      </c>
      <c r="D9" s="191"/>
      <c r="E9" s="191"/>
      <c r="F9" s="191"/>
      <c r="G9" s="191"/>
      <c r="H9" s="192"/>
    </row>
    <row r="10" spans="1:10" ht="42" customHeight="1" x14ac:dyDescent="0.35">
      <c r="A10" s="49"/>
      <c r="B10" s="50"/>
      <c r="C10" s="191" t="s">
        <v>186</v>
      </c>
      <c r="D10" s="191"/>
      <c r="E10" s="191"/>
      <c r="F10" s="191"/>
      <c r="G10" s="191"/>
      <c r="H10" s="192"/>
    </row>
    <row r="11" spans="1:10" ht="18" x14ac:dyDescent="0.55000000000000004">
      <c r="A11" s="49"/>
      <c r="B11" s="50"/>
      <c r="C11" s="193"/>
      <c r="D11" s="193"/>
      <c r="E11" s="193"/>
      <c r="F11" s="193"/>
      <c r="G11" s="193"/>
      <c r="H11" s="194"/>
    </row>
    <row r="12" spans="1:10" ht="18" x14ac:dyDescent="0.35">
      <c r="A12" s="49"/>
      <c r="B12" s="50"/>
      <c r="C12" s="186"/>
      <c r="D12" s="186"/>
      <c r="E12" s="186"/>
      <c r="F12" s="186"/>
      <c r="G12" s="186"/>
      <c r="H12" s="187"/>
    </row>
    <row r="13" spans="1:10" ht="18" x14ac:dyDescent="0.35">
      <c r="A13" s="49"/>
      <c r="B13" s="50"/>
      <c r="C13" s="186"/>
      <c r="D13" s="186"/>
      <c r="E13" s="186"/>
      <c r="F13" s="186"/>
      <c r="G13" s="186"/>
      <c r="H13" s="187"/>
    </row>
    <row r="14" spans="1:10" ht="18" x14ac:dyDescent="0.35">
      <c r="A14" s="49"/>
      <c r="B14" s="50"/>
      <c r="C14" s="186"/>
      <c r="D14" s="186"/>
      <c r="E14" s="186"/>
      <c r="F14" s="186"/>
      <c r="G14" s="186"/>
      <c r="H14" s="187"/>
    </row>
    <row r="15" spans="1:10" x14ac:dyDescent="0.35">
      <c r="A15" s="49"/>
      <c r="B15" s="50"/>
      <c r="C15" s="51"/>
      <c r="D15" s="51"/>
      <c r="E15" s="51"/>
      <c r="F15" s="51"/>
      <c r="G15" s="51"/>
      <c r="H15" s="52"/>
    </row>
    <row r="16" spans="1:10" x14ac:dyDescent="0.35">
      <c r="A16" s="49"/>
      <c r="B16" s="50"/>
      <c r="C16" s="51"/>
      <c r="D16" s="51"/>
      <c r="E16" s="51"/>
      <c r="F16" s="51"/>
      <c r="G16" s="51"/>
      <c r="H16" s="52"/>
    </row>
    <row r="17" spans="1:8" x14ac:dyDescent="0.35">
      <c r="A17" s="49"/>
      <c r="B17" s="50"/>
      <c r="C17" s="51"/>
      <c r="D17" s="51"/>
      <c r="E17" s="51"/>
      <c r="F17" s="51"/>
      <c r="G17" s="51"/>
      <c r="H17" s="52"/>
    </row>
    <row r="18" spans="1:8" x14ac:dyDescent="0.35">
      <c r="A18" s="49"/>
      <c r="B18" s="50"/>
      <c r="C18" s="51"/>
      <c r="D18" s="51"/>
      <c r="E18" s="51"/>
      <c r="F18" s="51"/>
      <c r="G18" s="51"/>
      <c r="H18" s="52"/>
    </row>
    <row r="19" spans="1:8" x14ac:dyDescent="0.35">
      <c r="A19" s="49"/>
      <c r="B19" s="50"/>
      <c r="C19" s="51"/>
      <c r="D19" s="51"/>
      <c r="E19" s="51"/>
      <c r="F19" s="51"/>
      <c r="G19" s="51"/>
      <c r="H19" s="52"/>
    </row>
    <row r="20" spans="1:8" x14ac:dyDescent="0.35">
      <c r="A20" s="49"/>
      <c r="B20" s="50"/>
      <c r="C20" s="51"/>
      <c r="D20" s="51"/>
      <c r="E20" s="51"/>
      <c r="F20" s="51"/>
      <c r="G20" s="51"/>
      <c r="H20" s="52"/>
    </row>
    <row r="21" spans="1:8" x14ac:dyDescent="0.35">
      <c r="A21" s="49"/>
      <c r="B21" s="50"/>
      <c r="C21" s="51"/>
      <c r="D21" s="51"/>
      <c r="E21" s="51"/>
      <c r="F21" s="51"/>
      <c r="G21" s="51"/>
      <c r="H21" s="52"/>
    </row>
    <row r="22" spans="1:8" ht="18" x14ac:dyDescent="0.55000000000000004">
      <c r="A22" s="66"/>
      <c r="B22" s="50"/>
      <c r="C22" s="51"/>
      <c r="D22" s="51"/>
      <c r="E22" s="61" t="s">
        <v>29</v>
      </c>
      <c r="F22" s="51"/>
      <c r="G22" s="51"/>
      <c r="H22" s="52"/>
    </row>
    <row r="23" spans="1:8" x14ac:dyDescent="0.35">
      <c r="A23" s="49"/>
      <c r="B23" s="50"/>
      <c r="C23" s="51"/>
      <c r="D23" s="51"/>
      <c r="E23" s="51"/>
      <c r="F23" s="51"/>
      <c r="G23" s="51"/>
      <c r="H23" s="52"/>
    </row>
    <row r="24" spans="1:8" ht="18" x14ac:dyDescent="0.35">
      <c r="A24" s="49"/>
      <c r="B24" s="50"/>
      <c r="C24" s="188" t="s">
        <v>110</v>
      </c>
      <c r="D24" s="189"/>
      <c r="E24" s="189"/>
      <c r="F24" s="189"/>
      <c r="G24" s="189"/>
      <c r="H24" s="190"/>
    </row>
    <row r="25" spans="1:8" ht="51" customHeight="1" x14ac:dyDescent="0.35">
      <c r="A25" s="49"/>
      <c r="B25" s="50"/>
      <c r="C25" s="189" t="s">
        <v>109</v>
      </c>
      <c r="D25" s="189"/>
      <c r="E25" s="189"/>
      <c r="F25" s="189"/>
      <c r="G25" s="189"/>
      <c r="H25" s="190"/>
    </row>
    <row r="26" spans="1:8" ht="18" x14ac:dyDescent="0.35">
      <c r="A26" s="49"/>
      <c r="B26" s="50"/>
      <c r="C26" s="189" t="s">
        <v>28</v>
      </c>
      <c r="D26" s="189"/>
      <c r="E26" s="189"/>
      <c r="F26" s="189"/>
      <c r="G26" s="189"/>
      <c r="H26" s="190"/>
    </row>
    <row r="27" spans="1:8" x14ac:dyDescent="0.35">
      <c r="A27" s="49"/>
      <c r="B27" s="50"/>
      <c r="C27" s="51"/>
      <c r="D27" s="51"/>
      <c r="E27" s="51"/>
      <c r="F27" s="51"/>
      <c r="G27" s="51"/>
      <c r="H27" s="52"/>
    </row>
    <row r="28" spans="1:8" x14ac:dyDescent="0.35">
      <c r="A28" s="49"/>
      <c r="B28" s="50"/>
      <c r="C28" s="51"/>
      <c r="D28" s="51"/>
      <c r="E28" s="51"/>
      <c r="F28" s="51"/>
      <c r="G28" s="51"/>
      <c r="H28" s="52"/>
    </row>
    <row r="29" spans="1:8" ht="7.5" customHeight="1" x14ac:dyDescent="0.35">
      <c r="A29" s="49"/>
      <c r="B29" s="50"/>
      <c r="C29" s="51"/>
      <c r="D29" s="51"/>
      <c r="E29" s="51"/>
      <c r="F29" s="51"/>
      <c r="G29" s="51"/>
      <c r="H29" s="52"/>
    </row>
    <row r="30" spans="1:8" x14ac:dyDescent="0.35">
      <c r="A30" s="49"/>
      <c r="B30" s="50"/>
      <c r="C30" s="51"/>
      <c r="D30" s="51"/>
      <c r="E30" s="51"/>
      <c r="F30" s="51"/>
      <c r="G30" s="51"/>
      <c r="H30" s="52"/>
    </row>
    <row r="31" spans="1:8" ht="21" x14ac:dyDescent="0.45">
      <c r="A31" s="54"/>
      <c r="B31" s="50"/>
      <c r="C31" s="51"/>
      <c r="D31" s="65"/>
      <c r="F31" s="51"/>
      <c r="G31" s="51"/>
      <c r="H31" s="52"/>
    </row>
    <row r="32" spans="1:8" ht="17.25" customHeight="1" x14ac:dyDescent="0.35">
      <c r="A32" s="62"/>
      <c r="B32" s="50"/>
      <c r="C32" s="51"/>
      <c r="D32" s="51"/>
      <c r="E32" s="51"/>
      <c r="F32" s="51"/>
      <c r="G32" s="51"/>
      <c r="H32" s="52"/>
    </row>
    <row r="33" spans="1:8" x14ac:dyDescent="0.35">
      <c r="A33" s="63"/>
      <c r="B33" s="50"/>
      <c r="C33" s="51"/>
      <c r="D33" s="51"/>
      <c r="E33" s="51"/>
      <c r="F33" s="51"/>
      <c r="G33" s="51"/>
      <c r="H33" s="52"/>
    </row>
    <row r="34" spans="1:8" ht="13.9" x14ac:dyDescent="0.45">
      <c r="A34" s="54"/>
      <c r="B34" s="50"/>
      <c r="C34" s="51"/>
      <c r="D34" s="51"/>
      <c r="E34" s="51"/>
      <c r="F34" s="51"/>
      <c r="G34" s="51"/>
      <c r="H34" s="52"/>
    </row>
    <row r="35" spans="1:8" ht="30.75" customHeight="1" x14ac:dyDescent="0.35">
      <c r="A35" s="199"/>
      <c r="B35" s="200"/>
      <c r="C35" s="51"/>
      <c r="D35" s="51"/>
      <c r="E35" s="51"/>
      <c r="F35" s="51"/>
      <c r="G35" s="51"/>
      <c r="H35" s="52"/>
    </row>
    <row r="36" spans="1:8" ht="33" customHeight="1" x14ac:dyDescent="0.35">
      <c r="A36" s="195"/>
      <c r="B36" s="211"/>
      <c r="C36" s="51"/>
      <c r="D36" s="51"/>
      <c r="E36" s="51"/>
      <c r="F36" s="51"/>
      <c r="G36" s="51"/>
      <c r="H36" s="52"/>
    </row>
    <row r="37" spans="1:8" ht="13.9" x14ac:dyDescent="0.45">
      <c r="A37" s="54"/>
      <c r="B37" s="50"/>
      <c r="C37" s="51"/>
      <c r="D37" s="51"/>
      <c r="E37" s="51"/>
      <c r="F37" s="51"/>
      <c r="G37" s="51"/>
      <c r="H37" s="52"/>
    </row>
    <row r="38" spans="1:8" ht="18" customHeight="1" x14ac:dyDescent="1.05">
      <c r="A38" s="62"/>
      <c r="B38" s="176"/>
      <c r="C38" s="51"/>
      <c r="D38" s="51"/>
      <c r="E38" s="51"/>
      <c r="F38" s="177"/>
      <c r="G38" s="51"/>
      <c r="H38" s="52"/>
    </row>
    <row r="39" spans="1:8" ht="26.25" customHeight="1" x14ac:dyDescent="0.35">
      <c r="A39" s="195"/>
      <c r="B39" s="211"/>
      <c r="C39" s="51"/>
      <c r="D39" s="51"/>
      <c r="E39" s="51"/>
      <c r="F39" s="51"/>
      <c r="G39" s="51"/>
      <c r="H39" s="52"/>
    </row>
    <row r="40" spans="1:8" ht="20.25" customHeight="1" x14ac:dyDescent="0.45">
      <c r="A40" s="54"/>
      <c r="B40" s="178"/>
      <c r="C40" s="51"/>
      <c r="D40" s="51"/>
      <c r="E40" s="51"/>
      <c r="F40" s="51"/>
      <c r="G40" s="51"/>
      <c r="H40" s="52"/>
    </row>
    <row r="41" spans="1:8" ht="15" customHeight="1" x14ac:dyDescent="0.35">
      <c r="A41" s="62"/>
      <c r="B41" s="176"/>
      <c r="C41" s="51"/>
      <c r="D41" s="51"/>
      <c r="E41" s="51"/>
      <c r="F41" s="51"/>
      <c r="G41" s="51"/>
      <c r="H41" s="52"/>
    </row>
    <row r="42" spans="1:8" ht="33" customHeight="1" x14ac:dyDescent="0.35">
      <c r="A42" s="195"/>
      <c r="B42" s="196"/>
      <c r="C42" s="51"/>
      <c r="D42" s="51"/>
      <c r="E42" s="51"/>
      <c r="F42" s="51"/>
      <c r="G42" s="51"/>
      <c r="H42" s="52"/>
    </row>
    <row r="43" spans="1:8" ht="19.5" customHeight="1" x14ac:dyDescent="0.45">
      <c r="A43" s="54" t="s">
        <v>35</v>
      </c>
      <c r="B43" s="50"/>
      <c r="C43" s="51"/>
      <c r="D43" s="51"/>
      <c r="E43" s="51"/>
      <c r="F43" s="71" t="s">
        <v>34</v>
      </c>
      <c r="G43" s="205">
        <v>24032</v>
      </c>
      <c r="H43" s="206"/>
    </row>
    <row r="44" spans="1:8" ht="15" customHeight="1" x14ac:dyDescent="0.35">
      <c r="A44" s="182" t="s">
        <v>30</v>
      </c>
      <c r="B44" s="50"/>
      <c r="C44" s="51"/>
      <c r="D44" s="51"/>
      <c r="E44" s="51"/>
      <c r="F44" s="197" t="s">
        <v>26</v>
      </c>
      <c r="G44" s="207" t="s">
        <v>187</v>
      </c>
      <c r="H44" s="208"/>
    </row>
    <row r="45" spans="1:8" ht="15" customHeight="1" x14ac:dyDescent="0.35">
      <c r="A45" s="70" t="s">
        <v>31</v>
      </c>
      <c r="B45" s="50"/>
      <c r="C45" s="51"/>
      <c r="D45" s="51"/>
      <c r="E45" s="51"/>
      <c r="F45" s="198"/>
      <c r="G45" s="209"/>
      <c r="H45" s="210"/>
    </row>
    <row r="46" spans="1:8" ht="13.5" customHeight="1" x14ac:dyDescent="0.35">
      <c r="A46" s="70" t="s">
        <v>28</v>
      </c>
      <c r="B46" s="50"/>
      <c r="C46" s="51"/>
      <c r="D46" s="51"/>
      <c r="E46" s="51"/>
      <c r="F46" s="197" t="s">
        <v>27</v>
      </c>
      <c r="G46" s="201" t="s">
        <v>111</v>
      </c>
      <c r="H46" s="202"/>
    </row>
    <row r="47" spans="1:8" ht="13.5" customHeight="1" x14ac:dyDescent="0.45">
      <c r="A47" s="64"/>
      <c r="B47" s="50"/>
      <c r="C47" s="51"/>
      <c r="D47" s="51"/>
      <c r="E47" s="51"/>
      <c r="F47" s="198"/>
      <c r="G47" s="203"/>
      <c r="H47" s="204"/>
    </row>
    <row r="48" spans="1:8" ht="14.25" x14ac:dyDescent="0.45">
      <c r="A48" s="179"/>
      <c r="B48" s="58"/>
      <c r="C48" s="55"/>
      <c r="D48" s="55"/>
      <c r="E48" s="55"/>
      <c r="F48" s="180"/>
      <c r="G48" s="181"/>
      <c r="H48" s="181"/>
    </row>
    <row r="49" spans="1:10" ht="2.25" customHeight="1" x14ac:dyDescent="0.35">
      <c r="A49" s="49"/>
      <c r="B49" s="50"/>
      <c r="C49" s="51"/>
      <c r="D49" s="51"/>
      <c r="E49" s="51"/>
      <c r="F49" s="51"/>
      <c r="G49" s="51"/>
      <c r="H49" s="52"/>
    </row>
    <row r="50" spans="1:10" hidden="1" x14ac:dyDescent="0.35">
      <c r="A50" s="57"/>
      <c r="B50" s="58"/>
      <c r="C50" s="55"/>
      <c r="D50" s="55"/>
      <c r="E50" s="55"/>
      <c r="F50" s="55"/>
      <c r="G50" s="55"/>
      <c r="H50" s="56"/>
    </row>
    <row r="54" spans="1:10" x14ac:dyDescent="0.35">
      <c r="J54" s="59"/>
    </row>
  </sheetData>
  <mergeCells count="19">
    <mergeCell ref="A42:B42"/>
    <mergeCell ref="F46:F47"/>
    <mergeCell ref="A35:B35"/>
    <mergeCell ref="G46:H47"/>
    <mergeCell ref="G43:H43"/>
    <mergeCell ref="F44:F45"/>
    <mergeCell ref="G44:H45"/>
    <mergeCell ref="A39:B39"/>
    <mergeCell ref="A36:B36"/>
    <mergeCell ref="C4:H4"/>
    <mergeCell ref="C5:H8"/>
    <mergeCell ref="C9:H10"/>
    <mergeCell ref="C11:H11"/>
    <mergeCell ref="C12:H12"/>
    <mergeCell ref="C13:H13"/>
    <mergeCell ref="C14:H14"/>
    <mergeCell ref="C24:H24"/>
    <mergeCell ref="C25:H25"/>
    <mergeCell ref="C26:H26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94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2D5BF-2DA1-471F-A24D-C7401B5EF799}">
  <dimension ref="A1:FS66"/>
  <sheetViews>
    <sheetView showZeros="0" view="pageBreakPreview" zoomScaleNormal="100" zoomScaleSheetLayoutView="100" workbookViewId="0">
      <selection activeCell="H14" sqref="H14"/>
    </sheetView>
  </sheetViews>
  <sheetFormatPr baseColWidth="10" defaultColWidth="11.3984375" defaultRowHeight="13.15" x14ac:dyDescent="0.4"/>
  <cols>
    <col min="1" max="1" width="4.86328125" style="68" customWidth="1"/>
    <col min="2" max="2" width="58" style="2" customWidth="1"/>
    <col min="3" max="3" width="7.73046875" style="3" customWidth="1"/>
    <col min="4" max="4" width="5.59765625" style="4" customWidth="1"/>
    <col min="5" max="6" width="12.73046875" style="31" customWidth="1"/>
    <col min="7" max="16384" width="11.3984375" style="1"/>
  </cols>
  <sheetData>
    <row r="1" spans="1:6" ht="15" customHeight="1" x14ac:dyDescent="0.4">
      <c r="A1" s="156"/>
      <c r="B1" s="212" t="s">
        <v>189</v>
      </c>
      <c r="C1" s="213"/>
      <c r="D1" s="213"/>
      <c r="E1" s="213"/>
      <c r="F1" s="214"/>
    </row>
    <row r="2" spans="1:6" ht="15" customHeight="1" x14ac:dyDescent="0.4">
      <c r="A2" s="158"/>
      <c r="B2" s="215" t="s">
        <v>190</v>
      </c>
      <c r="C2" s="216"/>
      <c r="D2" s="216"/>
      <c r="E2" s="216"/>
      <c r="F2" s="217"/>
    </row>
    <row r="3" spans="1:6" ht="12.75" customHeight="1" x14ac:dyDescent="0.4">
      <c r="A3" s="76"/>
      <c r="B3" s="77"/>
      <c r="C3" s="77"/>
      <c r="D3" s="77"/>
      <c r="E3" s="77"/>
      <c r="F3" s="78"/>
    </row>
    <row r="4" spans="1:6" x14ac:dyDescent="0.4">
      <c r="A4" s="144"/>
      <c r="B4" s="150" t="s">
        <v>0</v>
      </c>
      <c r="C4" s="145" t="s">
        <v>7</v>
      </c>
      <c r="D4" s="146" t="s">
        <v>1</v>
      </c>
      <c r="E4" s="146" t="s">
        <v>5</v>
      </c>
      <c r="F4" s="147" t="s">
        <v>6</v>
      </c>
    </row>
    <row r="5" spans="1:6" x14ac:dyDescent="0.4">
      <c r="A5" s="148"/>
      <c r="B5" s="5" t="s">
        <v>43</v>
      </c>
      <c r="C5" s="14"/>
      <c r="D5" s="13"/>
      <c r="E5" s="12" t="s">
        <v>4</v>
      </c>
      <c r="F5" s="79" t="s">
        <v>4</v>
      </c>
    </row>
    <row r="6" spans="1:6" x14ac:dyDescent="0.4">
      <c r="A6" s="80"/>
      <c r="B6" s="7"/>
      <c r="C6" s="21"/>
      <c r="D6" s="16"/>
      <c r="E6" s="17"/>
      <c r="F6" s="81"/>
    </row>
    <row r="7" spans="1:6" s="32" customFormat="1" ht="15.75" x14ac:dyDescent="0.35">
      <c r="A7" s="82"/>
      <c r="B7" s="6" t="s">
        <v>9</v>
      </c>
      <c r="C7" s="18"/>
      <c r="D7" s="19"/>
      <c r="E7" s="20"/>
      <c r="F7" s="83"/>
    </row>
    <row r="8" spans="1:6" x14ac:dyDescent="0.4">
      <c r="A8" s="80"/>
      <c r="B8" s="7"/>
      <c r="C8" s="21"/>
      <c r="D8" s="16"/>
      <c r="E8" s="17"/>
      <c r="F8" s="81"/>
    </row>
    <row r="9" spans="1:6" x14ac:dyDescent="0.4">
      <c r="A9" s="80"/>
      <c r="B9" s="2" t="s">
        <v>39</v>
      </c>
      <c r="C9" s="15">
        <v>1</v>
      </c>
      <c r="D9" s="16" t="s">
        <v>2</v>
      </c>
      <c r="E9" s="17"/>
      <c r="F9" s="81">
        <f>$C9*E9</f>
        <v>0</v>
      </c>
    </row>
    <row r="10" spans="1:6" x14ac:dyDescent="0.4">
      <c r="A10" s="80"/>
      <c r="C10" s="15"/>
      <c r="D10" s="16"/>
      <c r="E10" s="17"/>
      <c r="F10" s="81"/>
    </row>
    <row r="11" spans="1:6" x14ac:dyDescent="0.4">
      <c r="A11" s="80"/>
      <c r="B11" s="2" t="s">
        <v>40</v>
      </c>
      <c r="C11" s="21">
        <v>1</v>
      </c>
      <c r="D11" s="16" t="s">
        <v>2</v>
      </c>
      <c r="E11" s="17"/>
      <c r="F11" s="81">
        <f>$C11*E11</f>
        <v>0</v>
      </c>
    </row>
    <row r="12" spans="1:6" x14ac:dyDescent="0.4">
      <c r="A12" s="80"/>
      <c r="C12" s="21"/>
      <c r="D12" s="16"/>
      <c r="E12" s="17"/>
      <c r="F12" s="81"/>
    </row>
    <row r="13" spans="1:6" x14ac:dyDescent="0.4">
      <c r="A13" s="80"/>
      <c r="B13" s="2" t="s">
        <v>10</v>
      </c>
      <c r="C13" s="15">
        <v>1</v>
      </c>
      <c r="D13" s="16" t="s">
        <v>2</v>
      </c>
      <c r="E13" s="17"/>
      <c r="F13" s="81">
        <f>$C13*E13</f>
        <v>0</v>
      </c>
    </row>
    <row r="14" spans="1:6" ht="12.75" customHeight="1" x14ac:dyDescent="0.4">
      <c r="A14" s="80"/>
      <c r="C14" s="22"/>
      <c r="D14" s="16"/>
      <c r="E14" s="17"/>
      <c r="F14" s="81">
        <f>$C14*E14</f>
        <v>0</v>
      </c>
    </row>
    <row r="15" spans="1:6" ht="26.25" x14ac:dyDescent="0.4">
      <c r="A15" s="80"/>
      <c r="B15" s="2" t="s">
        <v>41</v>
      </c>
      <c r="C15" s="21">
        <v>1</v>
      </c>
      <c r="D15" s="16" t="s">
        <v>2</v>
      </c>
      <c r="E15" s="17"/>
      <c r="F15" s="81">
        <f>$C15*E15</f>
        <v>0</v>
      </c>
    </row>
    <row r="16" spans="1:6" x14ac:dyDescent="0.4">
      <c r="A16" s="80"/>
      <c r="C16" s="21"/>
      <c r="D16" s="16"/>
      <c r="E16" s="17"/>
      <c r="F16" s="81"/>
    </row>
    <row r="17" spans="1:6" x14ac:dyDescent="0.4">
      <c r="A17" s="80"/>
      <c r="B17" s="2" t="s">
        <v>42</v>
      </c>
      <c r="C17" s="15">
        <v>1</v>
      </c>
      <c r="D17" s="16" t="s">
        <v>2</v>
      </c>
      <c r="E17" s="17"/>
      <c r="F17" s="81">
        <f>$C17*E17</f>
        <v>0</v>
      </c>
    </row>
    <row r="18" spans="1:6" x14ac:dyDescent="0.4">
      <c r="A18" s="80"/>
      <c r="C18" s="21"/>
      <c r="D18" s="16"/>
      <c r="E18" s="17"/>
      <c r="F18" s="81"/>
    </row>
    <row r="19" spans="1:6" x14ac:dyDescent="0.4">
      <c r="A19" s="80"/>
      <c r="B19" s="2" t="s">
        <v>37</v>
      </c>
      <c r="C19" s="15"/>
      <c r="D19" s="16"/>
      <c r="E19" s="17"/>
      <c r="F19" s="81">
        <f>$C19*E19</f>
        <v>0</v>
      </c>
    </row>
    <row r="20" spans="1:6" x14ac:dyDescent="0.4">
      <c r="A20" s="80"/>
      <c r="B20" s="8" t="s">
        <v>38</v>
      </c>
      <c r="C20" s="22">
        <v>17</v>
      </c>
      <c r="D20" s="16" t="s">
        <v>2</v>
      </c>
      <c r="E20" s="17"/>
      <c r="F20" s="81">
        <f>$C20*E20</f>
        <v>0</v>
      </c>
    </row>
    <row r="21" spans="1:6" x14ac:dyDescent="0.4">
      <c r="A21" s="80"/>
      <c r="B21" s="8" t="s">
        <v>153</v>
      </c>
      <c r="C21" s="22">
        <v>1</v>
      </c>
      <c r="D21" s="16" t="s">
        <v>2</v>
      </c>
      <c r="E21" s="17"/>
      <c r="F21" s="81">
        <f>$C21*E21</f>
        <v>0</v>
      </c>
    </row>
    <row r="22" spans="1:6" x14ac:dyDescent="0.4">
      <c r="A22" s="80"/>
      <c r="B22" s="8"/>
      <c r="C22" s="22"/>
      <c r="D22" s="16"/>
      <c r="E22" s="17"/>
      <c r="F22" s="81">
        <f>$C22*E22</f>
        <v>0</v>
      </c>
    </row>
    <row r="23" spans="1:6" x14ac:dyDescent="0.4">
      <c r="A23" s="80"/>
      <c r="B23" s="8"/>
      <c r="C23" s="22"/>
      <c r="D23" s="16"/>
      <c r="E23" s="17"/>
      <c r="F23" s="81"/>
    </row>
    <row r="24" spans="1:6" x14ac:dyDescent="0.4">
      <c r="A24" s="80"/>
      <c r="B24" s="8"/>
      <c r="C24" s="22"/>
      <c r="D24" s="16"/>
      <c r="E24" s="17"/>
      <c r="F24" s="81"/>
    </row>
    <row r="25" spans="1:6" x14ac:dyDescent="0.4">
      <c r="A25" s="80"/>
      <c r="B25" s="8"/>
      <c r="C25" s="22"/>
      <c r="D25" s="16"/>
      <c r="E25" s="17"/>
      <c r="F25" s="81"/>
    </row>
    <row r="26" spans="1:6" x14ac:dyDescent="0.4">
      <c r="A26" s="80"/>
      <c r="B26" s="8"/>
      <c r="C26" s="22"/>
      <c r="D26" s="16"/>
      <c r="E26" s="17"/>
      <c r="F26" s="81"/>
    </row>
    <row r="27" spans="1:6" x14ac:dyDescent="0.4">
      <c r="A27" s="80"/>
      <c r="B27" s="8"/>
      <c r="C27" s="22"/>
      <c r="D27" s="16"/>
      <c r="E27" s="17"/>
      <c r="F27" s="81"/>
    </row>
    <row r="28" spans="1:6" x14ac:dyDescent="0.4">
      <c r="A28" s="80"/>
      <c r="B28" s="8"/>
      <c r="C28" s="22"/>
      <c r="D28" s="16"/>
      <c r="E28" s="17"/>
      <c r="F28" s="81"/>
    </row>
    <row r="29" spans="1:6" x14ac:dyDescent="0.4">
      <c r="A29" s="80"/>
      <c r="B29" s="8"/>
      <c r="C29" s="22"/>
      <c r="D29" s="16"/>
      <c r="E29" s="17"/>
      <c r="F29" s="81"/>
    </row>
    <row r="30" spans="1:6" x14ac:dyDescent="0.4">
      <c r="A30" s="80"/>
      <c r="B30" s="8"/>
      <c r="C30" s="22"/>
      <c r="D30" s="16"/>
      <c r="E30" s="17"/>
      <c r="F30" s="81"/>
    </row>
    <row r="31" spans="1:6" x14ac:dyDescent="0.4">
      <c r="A31" s="80"/>
      <c r="B31" s="8"/>
      <c r="C31" s="22"/>
      <c r="D31" s="16"/>
      <c r="E31" s="17"/>
      <c r="F31" s="81"/>
    </row>
    <row r="32" spans="1:6" x14ac:dyDescent="0.4">
      <c r="A32" s="80"/>
      <c r="B32" s="8"/>
      <c r="C32" s="22"/>
      <c r="D32" s="16"/>
      <c r="E32" s="17"/>
      <c r="F32" s="81"/>
    </row>
    <row r="33" spans="1:6" x14ac:dyDescent="0.4">
      <c r="A33" s="80"/>
      <c r="B33" s="8"/>
      <c r="C33" s="22"/>
      <c r="D33" s="16"/>
      <c r="E33" s="17"/>
      <c r="F33" s="81"/>
    </row>
    <row r="34" spans="1:6" x14ac:dyDescent="0.4">
      <c r="A34" s="80"/>
      <c r="B34" s="8"/>
      <c r="C34" s="22"/>
      <c r="D34" s="16"/>
      <c r="E34" s="17"/>
      <c r="F34" s="81"/>
    </row>
    <row r="35" spans="1:6" x14ac:dyDescent="0.4">
      <c r="A35" s="80"/>
      <c r="B35" s="8"/>
      <c r="C35" s="22"/>
      <c r="D35" s="16"/>
      <c r="E35" s="17"/>
      <c r="F35" s="81"/>
    </row>
    <row r="36" spans="1:6" x14ac:dyDescent="0.4">
      <c r="A36" s="80"/>
      <c r="B36" s="8"/>
      <c r="C36" s="22"/>
      <c r="D36" s="16"/>
      <c r="E36" s="17"/>
      <c r="F36" s="81"/>
    </row>
    <row r="37" spans="1:6" x14ac:dyDescent="0.4">
      <c r="A37" s="80"/>
      <c r="B37" s="8"/>
      <c r="C37" s="22"/>
      <c r="D37" s="16"/>
      <c r="E37" s="17"/>
      <c r="F37" s="81"/>
    </row>
    <row r="38" spans="1:6" x14ac:dyDescent="0.4">
      <c r="A38" s="80"/>
      <c r="B38" s="8"/>
      <c r="C38" s="22"/>
      <c r="D38" s="16"/>
      <c r="E38" s="17"/>
      <c r="F38" s="81"/>
    </row>
    <row r="39" spans="1:6" x14ac:dyDescent="0.4">
      <c r="A39" s="80"/>
      <c r="B39" s="8"/>
      <c r="C39" s="22"/>
      <c r="D39" s="16"/>
      <c r="E39" s="17"/>
      <c r="F39" s="81"/>
    </row>
    <row r="40" spans="1:6" x14ac:dyDescent="0.4">
      <c r="A40" s="80"/>
      <c r="B40" s="8"/>
      <c r="C40" s="22"/>
      <c r="D40" s="16"/>
      <c r="E40" s="17"/>
      <c r="F40" s="81"/>
    </row>
    <row r="41" spans="1:6" x14ac:dyDescent="0.4">
      <c r="A41" s="80"/>
      <c r="B41" s="8"/>
      <c r="C41" s="22"/>
      <c r="D41" s="16"/>
      <c r="E41" s="17"/>
      <c r="F41" s="81"/>
    </row>
    <row r="42" spans="1:6" x14ac:dyDescent="0.4">
      <c r="A42" s="80"/>
      <c r="B42" s="8"/>
      <c r="C42" s="22"/>
      <c r="D42" s="16"/>
      <c r="E42" s="17"/>
      <c r="F42" s="81"/>
    </row>
    <row r="43" spans="1:6" x14ac:dyDescent="0.4">
      <c r="A43" s="80"/>
      <c r="B43" s="8"/>
      <c r="C43" s="22"/>
      <c r="D43" s="16"/>
      <c r="E43" s="17"/>
      <c r="F43" s="81"/>
    </row>
    <row r="44" spans="1:6" x14ac:dyDescent="0.4">
      <c r="A44" s="80"/>
      <c r="B44" s="8"/>
      <c r="C44" s="22"/>
      <c r="D44" s="16"/>
      <c r="E44" s="17"/>
      <c r="F44" s="81"/>
    </row>
    <row r="45" spans="1:6" x14ac:dyDescent="0.4">
      <c r="A45" s="80"/>
      <c r="B45" s="8"/>
      <c r="C45" s="22"/>
      <c r="D45" s="16"/>
      <c r="E45" s="17"/>
      <c r="F45" s="81"/>
    </row>
    <row r="46" spans="1:6" x14ac:dyDescent="0.4">
      <c r="A46" s="80"/>
      <c r="B46" s="8"/>
      <c r="C46" s="22"/>
      <c r="D46" s="16"/>
      <c r="E46" s="17"/>
      <c r="F46" s="81"/>
    </row>
    <row r="47" spans="1:6" x14ac:dyDescent="0.4">
      <c r="A47" s="80"/>
      <c r="B47" s="8"/>
      <c r="C47" s="22"/>
      <c r="D47" s="16"/>
      <c r="E47" s="17"/>
      <c r="F47" s="81"/>
    </row>
    <row r="48" spans="1:6" x14ac:dyDescent="0.4">
      <c r="A48" s="80"/>
      <c r="B48" s="8"/>
      <c r="C48" s="22"/>
      <c r="D48" s="16"/>
      <c r="E48" s="17"/>
      <c r="F48" s="81"/>
    </row>
    <row r="49" spans="1:175" x14ac:dyDescent="0.4">
      <c r="A49" s="80"/>
      <c r="B49" s="8"/>
      <c r="C49" s="22"/>
      <c r="D49" s="16"/>
      <c r="E49" s="17"/>
      <c r="F49" s="81"/>
    </row>
    <row r="50" spans="1:175" x14ac:dyDescent="0.4">
      <c r="A50" s="80"/>
      <c r="C50" s="21"/>
      <c r="D50" s="16"/>
      <c r="E50" s="17"/>
      <c r="F50" s="141"/>
    </row>
    <row r="51" spans="1:175" x14ac:dyDescent="0.4">
      <c r="A51" s="80"/>
      <c r="B51" s="9" t="str">
        <f>CONCATENATE("SOUS-TOTAL HT - ",B5)</f>
        <v>SOUS-TOTAL HT - Prestations communes</v>
      </c>
      <c r="C51" s="21"/>
      <c r="D51" s="16"/>
      <c r="E51" s="17"/>
      <c r="F51" s="133">
        <f>SUM(F9:F50)</f>
        <v>0</v>
      </c>
    </row>
    <row r="52" spans="1:175" x14ac:dyDescent="0.4">
      <c r="A52" s="80"/>
      <c r="B52" s="9"/>
      <c r="C52" s="21"/>
      <c r="D52" s="16"/>
      <c r="E52" s="17"/>
      <c r="F52" s="155"/>
    </row>
    <row r="53" spans="1:175" x14ac:dyDescent="0.4">
      <c r="A53" s="80"/>
      <c r="B53" s="7"/>
      <c r="C53" s="21"/>
      <c r="D53" s="16"/>
      <c r="E53" s="17"/>
      <c r="F53" s="81"/>
    </row>
    <row r="54" spans="1:175" x14ac:dyDescent="0.4">
      <c r="A54" s="80"/>
      <c r="B54" s="9" t="s">
        <v>24</v>
      </c>
      <c r="C54" s="15"/>
      <c r="D54" s="16"/>
      <c r="E54" s="16"/>
      <c r="F54" s="84">
        <f>0.2*F51</f>
        <v>0</v>
      </c>
    </row>
    <row r="55" spans="1:175" x14ac:dyDescent="0.4">
      <c r="A55" s="80"/>
      <c r="C55" s="15"/>
      <c r="D55" s="16"/>
      <c r="E55" s="16"/>
      <c r="F55" s="84"/>
    </row>
    <row r="56" spans="1:175" x14ac:dyDescent="0.4">
      <c r="A56" s="80"/>
      <c r="B56" s="75" t="str">
        <f>CONCATENATE("SOUS-TOTAL TTC - ",B5)</f>
        <v>SOUS-TOTAL TTC - Prestations communes</v>
      </c>
      <c r="C56" s="15"/>
      <c r="D56" s="16"/>
      <c r="E56" s="16"/>
      <c r="F56" s="84">
        <f>F54+F51</f>
        <v>0</v>
      </c>
    </row>
    <row r="57" spans="1:175" ht="12.75" customHeight="1" x14ac:dyDescent="0.45">
      <c r="A57" s="80"/>
      <c r="B57" s="26"/>
      <c r="C57" s="27"/>
      <c r="D57" s="28"/>
      <c r="E57" s="28"/>
      <c r="F57" s="85"/>
    </row>
    <row r="58" spans="1:175" ht="12.75" customHeight="1" x14ac:dyDescent="0.45">
      <c r="A58" s="80"/>
      <c r="B58" s="26"/>
      <c r="C58" s="27"/>
      <c r="D58" s="28"/>
      <c r="E58" s="28"/>
      <c r="F58" s="85"/>
    </row>
    <row r="59" spans="1:175" ht="12.75" customHeight="1" x14ac:dyDescent="0.45">
      <c r="A59" s="80"/>
      <c r="B59" s="26"/>
      <c r="C59" s="27"/>
      <c r="D59" s="28"/>
      <c r="E59" s="28"/>
      <c r="F59" s="85"/>
    </row>
    <row r="60" spans="1:175" ht="12.75" customHeight="1" x14ac:dyDescent="0.4">
      <c r="A60" s="86"/>
      <c r="B60" s="87"/>
      <c r="C60" s="88"/>
      <c r="D60" s="89"/>
      <c r="E60" s="89"/>
      <c r="F60" s="90"/>
    </row>
    <row r="61" spans="1:175" s="34" customFormat="1" x14ac:dyDescent="0.4">
      <c r="A61" s="72"/>
      <c r="B61" s="2"/>
      <c r="C61" s="3"/>
      <c r="D61" s="4"/>
      <c r="E61" s="31"/>
      <c r="F61" s="3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</row>
    <row r="62" spans="1:175" s="34" customFormat="1" x14ac:dyDescent="0.4">
      <c r="A62" s="72"/>
      <c r="B62" s="2"/>
      <c r="C62" s="3"/>
      <c r="D62" s="4"/>
      <c r="E62" s="31"/>
      <c r="F62" s="3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</row>
    <row r="63" spans="1:175" s="34" customFormat="1" x14ac:dyDescent="0.4">
      <c r="A63" s="72"/>
      <c r="B63" s="2"/>
      <c r="C63" s="3"/>
      <c r="D63" s="4"/>
      <c r="E63" s="31"/>
      <c r="F63" s="3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</row>
    <row r="64" spans="1:175" s="34" customFormat="1" x14ac:dyDescent="0.4">
      <c r="A64" s="72"/>
      <c r="B64" s="2"/>
      <c r="C64" s="3"/>
      <c r="D64" s="4"/>
      <c r="E64" s="31"/>
      <c r="F64" s="3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</row>
    <row r="65" spans="1:175" s="34" customFormat="1" x14ac:dyDescent="0.4">
      <c r="A65" s="72"/>
      <c r="B65" s="2"/>
      <c r="C65" s="3"/>
      <c r="D65" s="4"/>
      <c r="E65" s="31"/>
      <c r="F65" s="3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</row>
    <row r="66" spans="1:175" s="34" customFormat="1" x14ac:dyDescent="0.4">
      <c r="A66" s="72"/>
      <c r="B66" s="2"/>
      <c r="C66" s="3"/>
      <c r="D66" s="4"/>
      <c r="E66" s="31"/>
      <c r="F66" s="3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</row>
  </sheetData>
  <mergeCells count="2">
    <mergeCell ref="B1:F1"/>
    <mergeCell ref="B2:F2"/>
  </mergeCells>
  <printOptions horizontalCentered="1"/>
  <pageMargins left="0" right="0" top="0.19685039370078741" bottom="0.78740157480314965" header="0.51181102362204722" footer="0.19685039370078741"/>
  <pageSetup paperSize="9" firstPageNumber="2" fitToHeight="10" orientation="portrait" horizontalDpi="300" verticalDpi="300" r:id="rId1"/>
  <headerFooter scaleWithDoc="0" alignWithMargins="0">
    <oddFooter>&amp;C&amp;"Arial,Gras"&amp;11&amp;K92D050BE&amp;10&amp;K000000 &amp;"CityBlueprint,Gras"&amp;18&amp;K01+023AC&amp;K05-048T&amp;"-,Normal"&amp;8&amp;K000000 &amp;7- 4, Rue Paul-Henri Spaak - 26000 VALENCE
contact@beact.pro&amp;RPage -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D98C6-8637-40BF-B807-779A9D533A10}">
  <dimension ref="A1:FS347"/>
  <sheetViews>
    <sheetView showZeros="0" view="pageBreakPreview" zoomScale="115" zoomScaleNormal="100" zoomScaleSheetLayoutView="115" workbookViewId="0">
      <selection activeCell="G7" sqref="G7"/>
    </sheetView>
  </sheetViews>
  <sheetFormatPr baseColWidth="10" defaultColWidth="11.3984375" defaultRowHeight="13.15" x14ac:dyDescent="0.4"/>
  <cols>
    <col min="1" max="1" width="4.86328125" style="4" customWidth="1"/>
    <col min="2" max="2" width="58" style="2" customWidth="1"/>
    <col min="3" max="3" width="7.59765625" style="3" customWidth="1"/>
    <col min="4" max="4" width="5.59765625" style="4" customWidth="1"/>
    <col min="5" max="6" width="12.73046875" style="31" customWidth="1"/>
    <col min="7" max="16384" width="11.3984375" style="1"/>
  </cols>
  <sheetData>
    <row r="1" spans="1:7" ht="15" customHeight="1" x14ac:dyDescent="0.4">
      <c r="A1" s="157"/>
      <c r="B1" s="212" t="s">
        <v>189</v>
      </c>
      <c r="C1" s="213"/>
      <c r="D1" s="213"/>
      <c r="E1" s="213"/>
      <c r="F1" s="214"/>
    </row>
    <row r="2" spans="1:7" ht="15" customHeight="1" x14ac:dyDescent="0.4">
      <c r="A2" s="159"/>
      <c r="B2" s="215" t="s">
        <v>190</v>
      </c>
      <c r="C2" s="216"/>
      <c r="D2" s="216"/>
      <c r="E2" s="216"/>
      <c r="F2" s="217"/>
    </row>
    <row r="3" spans="1:7" ht="12.75" customHeight="1" x14ac:dyDescent="0.4">
      <c r="A3" s="76"/>
      <c r="B3" s="77"/>
      <c r="C3" s="77"/>
      <c r="D3" s="77"/>
      <c r="E3" s="77"/>
      <c r="F3" s="78"/>
    </row>
    <row r="4" spans="1:7" x14ac:dyDescent="0.4">
      <c r="A4" s="149"/>
      <c r="B4" s="150" t="s">
        <v>0</v>
      </c>
      <c r="C4" s="145" t="s">
        <v>7</v>
      </c>
      <c r="D4" s="146" t="s">
        <v>1</v>
      </c>
      <c r="E4" s="146" t="s">
        <v>5</v>
      </c>
      <c r="F4" s="147" t="s">
        <v>6</v>
      </c>
    </row>
    <row r="5" spans="1:7" x14ac:dyDescent="0.4">
      <c r="A5" s="160"/>
      <c r="B5" s="161" t="s">
        <v>188</v>
      </c>
      <c r="C5" s="162"/>
      <c r="D5" s="163"/>
      <c r="E5" s="164" t="s">
        <v>4</v>
      </c>
      <c r="F5" s="165" t="s">
        <v>4</v>
      </c>
    </row>
    <row r="6" spans="1:7" x14ac:dyDescent="0.4">
      <c r="A6" s="127"/>
      <c r="B6" s="7"/>
      <c r="C6" s="21"/>
      <c r="D6" s="16"/>
      <c r="E6" s="17"/>
      <c r="F6" s="81"/>
    </row>
    <row r="7" spans="1:7" s="32" customFormat="1" ht="15.75" x14ac:dyDescent="0.4">
      <c r="A7" s="128"/>
      <c r="B7" s="6" t="s">
        <v>11</v>
      </c>
      <c r="C7" s="18"/>
      <c r="D7" s="19"/>
      <c r="E7" s="20"/>
      <c r="F7" s="129">
        <f>$C7*E7</f>
        <v>0</v>
      </c>
    </row>
    <row r="8" spans="1:7" x14ac:dyDescent="0.4">
      <c r="A8" s="127"/>
      <c r="C8" s="22"/>
      <c r="D8" s="16"/>
      <c r="E8" s="17"/>
      <c r="F8" s="81">
        <f>$C8*E8</f>
        <v>0</v>
      </c>
    </row>
    <row r="9" spans="1:7" x14ac:dyDescent="0.4">
      <c r="A9" s="130" t="s">
        <v>17</v>
      </c>
      <c r="B9" s="10" t="s">
        <v>44</v>
      </c>
      <c r="C9" s="22"/>
      <c r="D9" s="16"/>
      <c r="E9" s="17"/>
      <c r="F9" s="131"/>
    </row>
    <row r="10" spans="1:7" x14ac:dyDescent="0.4">
      <c r="A10" s="127"/>
      <c r="B10" s="11"/>
      <c r="C10" s="218"/>
      <c r="D10" s="219"/>
      <c r="E10" s="220"/>
      <c r="F10" s="81">
        <f>$C10*E10</f>
        <v>0</v>
      </c>
    </row>
    <row r="11" spans="1:7" x14ac:dyDescent="0.4">
      <c r="A11" s="127"/>
      <c r="B11" s="93" t="s">
        <v>49</v>
      </c>
      <c r="C11" s="221">
        <v>1</v>
      </c>
      <c r="D11" s="222" t="s">
        <v>2</v>
      </c>
      <c r="E11" s="223"/>
      <c r="F11" s="92">
        <f t="shared" ref="F11:F19" si="0">IF(C11&gt;0,E11*C11,"")</f>
        <v>0</v>
      </c>
    </row>
    <row r="12" spans="1:7" x14ac:dyDescent="0.4">
      <c r="A12" s="127"/>
      <c r="B12" s="93"/>
      <c r="C12" s="221"/>
      <c r="D12" s="222"/>
      <c r="E12" s="223"/>
      <c r="F12" s="92" t="str">
        <f t="shared" si="0"/>
        <v/>
      </c>
    </row>
    <row r="13" spans="1:7" x14ac:dyDescent="0.4">
      <c r="A13" s="127"/>
      <c r="B13" s="93" t="s">
        <v>123</v>
      </c>
      <c r="C13" s="221">
        <v>1</v>
      </c>
      <c r="D13" s="222" t="s">
        <v>2</v>
      </c>
      <c r="E13" s="223"/>
      <c r="F13" s="92">
        <f t="shared" si="0"/>
        <v>0</v>
      </c>
      <c r="G13" s="31">
        <f>F13</f>
        <v>0</v>
      </c>
    </row>
    <row r="14" spans="1:7" x14ac:dyDescent="0.4">
      <c r="A14" s="127"/>
      <c r="B14" s="94"/>
      <c r="C14" s="221"/>
      <c r="D14" s="222"/>
      <c r="E14" s="224"/>
      <c r="F14" s="92" t="str">
        <f t="shared" si="0"/>
        <v/>
      </c>
    </row>
    <row r="15" spans="1:7" x14ac:dyDescent="0.4">
      <c r="A15" s="127"/>
      <c r="B15" s="93" t="s">
        <v>45</v>
      </c>
      <c r="C15" s="221"/>
      <c r="D15" s="222"/>
      <c r="E15" s="225"/>
      <c r="F15" s="92" t="str">
        <f t="shared" si="0"/>
        <v/>
      </c>
    </row>
    <row r="16" spans="1:7" x14ac:dyDescent="0.4">
      <c r="A16" s="127"/>
      <c r="B16" s="95" t="s">
        <v>46</v>
      </c>
      <c r="C16" s="221">
        <v>17</v>
      </c>
      <c r="D16" s="222" t="s">
        <v>1</v>
      </c>
      <c r="E16" s="225"/>
      <c r="F16" s="92">
        <f t="shared" si="0"/>
        <v>0</v>
      </c>
    </row>
    <row r="17" spans="1:6" x14ac:dyDescent="0.4">
      <c r="A17" s="127"/>
      <c r="B17" s="95" t="s">
        <v>47</v>
      </c>
      <c r="C17" s="221">
        <v>1</v>
      </c>
      <c r="D17" s="222" t="s">
        <v>1</v>
      </c>
      <c r="E17" s="225"/>
      <c r="F17" s="92">
        <f t="shared" si="0"/>
        <v>0</v>
      </c>
    </row>
    <row r="18" spans="1:6" x14ac:dyDescent="0.4">
      <c r="A18" s="127"/>
      <c r="B18" s="94"/>
      <c r="C18" s="221"/>
      <c r="D18" s="222"/>
      <c r="E18" s="225"/>
      <c r="F18" s="92" t="str">
        <f t="shared" si="0"/>
        <v/>
      </c>
    </row>
    <row r="19" spans="1:6" x14ac:dyDescent="0.4">
      <c r="A19" s="127"/>
      <c r="B19" s="93" t="s">
        <v>48</v>
      </c>
      <c r="C19" s="221">
        <f>C16</f>
        <v>17</v>
      </c>
      <c r="D19" s="222" t="s">
        <v>2</v>
      </c>
      <c r="E19" s="225"/>
      <c r="F19" s="92">
        <f t="shared" si="0"/>
        <v>0</v>
      </c>
    </row>
    <row r="20" spans="1:6" x14ac:dyDescent="0.4">
      <c r="A20" s="127"/>
      <c r="B20" s="8"/>
      <c r="C20" s="226"/>
      <c r="D20" s="222"/>
      <c r="E20" s="227"/>
      <c r="F20" s="69"/>
    </row>
    <row r="21" spans="1:6" x14ac:dyDescent="0.4">
      <c r="A21" s="127"/>
      <c r="B21" s="126" t="str">
        <f>CONCATENATE("SOUS-TOTAL HT - ARTICLE ",A$9)</f>
        <v>SOUS-TOTAL HT - ARTICLE 1.1</v>
      </c>
      <c r="C21" s="228"/>
      <c r="D21" s="229"/>
      <c r="E21" s="230"/>
      <c r="F21" s="73">
        <f>SUM(F9:F19)</f>
        <v>0</v>
      </c>
    </row>
    <row r="22" spans="1:6" x14ac:dyDescent="0.4">
      <c r="A22" s="127"/>
      <c r="C22" s="231"/>
      <c r="D22" s="219"/>
      <c r="E22" s="220"/>
      <c r="F22" s="81"/>
    </row>
    <row r="23" spans="1:6" x14ac:dyDescent="0.4">
      <c r="A23" s="130" t="s">
        <v>18</v>
      </c>
      <c r="B23" s="10" t="s">
        <v>89</v>
      </c>
      <c r="C23" s="218"/>
      <c r="D23" s="219"/>
      <c r="E23" s="220"/>
      <c r="F23" s="131"/>
    </row>
    <row r="24" spans="1:6" x14ac:dyDescent="0.4">
      <c r="A24" s="130"/>
      <c r="B24" s="10"/>
      <c r="C24" s="218"/>
      <c r="D24" s="219"/>
      <c r="E24" s="220"/>
      <c r="F24" s="131"/>
    </row>
    <row r="25" spans="1:6" x14ac:dyDescent="0.4">
      <c r="A25" s="130"/>
      <c r="B25" s="10" t="s">
        <v>36</v>
      </c>
      <c r="C25" s="218"/>
      <c r="D25" s="219"/>
      <c r="E25" s="220"/>
      <c r="F25" s="131"/>
    </row>
    <row r="26" spans="1:6" x14ac:dyDescent="0.4">
      <c r="A26" s="130"/>
      <c r="B26" s="97" t="s">
        <v>50</v>
      </c>
      <c r="C26" s="221"/>
      <c r="D26" s="222"/>
      <c r="E26" s="223"/>
      <c r="F26" s="92"/>
    </row>
    <row r="27" spans="1:6" s="74" customFormat="1" x14ac:dyDescent="0.4">
      <c r="A27" s="130"/>
      <c r="B27" s="93" t="s">
        <v>127</v>
      </c>
      <c r="C27" s="221">
        <v>45</v>
      </c>
      <c r="D27" s="222" t="s">
        <v>3</v>
      </c>
      <c r="E27" s="232"/>
      <c r="F27" s="92">
        <f>IF(C27&gt;0,E27*C27,"")</f>
        <v>0</v>
      </c>
    </row>
    <row r="28" spans="1:6" x14ac:dyDescent="0.4">
      <c r="A28" s="127"/>
      <c r="B28" s="93" t="s">
        <v>182</v>
      </c>
      <c r="C28" s="224">
        <v>29</v>
      </c>
      <c r="D28" s="222" t="s">
        <v>3</v>
      </c>
      <c r="E28" s="223"/>
      <c r="F28" s="96">
        <f>IF($B28&gt;0,E28*$C28,"")</f>
        <v>0</v>
      </c>
    </row>
    <row r="29" spans="1:6" x14ac:dyDescent="0.4">
      <c r="A29" s="127"/>
      <c r="B29" s="99"/>
      <c r="C29" s="233"/>
      <c r="D29" s="234"/>
      <c r="E29" s="235"/>
      <c r="F29" s="96" t="str">
        <f>IF($B29&gt;0,E29*$C29,"")</f>
        <v/>
      </c>
    </row>
    <row r="30" spans="1:6" x14ac:dyDescent="0.4">
      <c r="A30" s="127"/>
      <c r="B30" s="100" t="s">
        <v>55</v>
      </c>
      <c r="C30" s="233"/>
      <c r="D30" s="234"/>
      <c r="E30" s="235"/>
      <c r="F30" s="96">
        <f>IF($B30&gt;0,E30*$C30,"")</f>
        <v>0</v>
      </c>
    </row>
    <row r="31" spans="1:6" x14ac:dyDescent="0.4">
      <c r="A31" s="127"/>
      <c r="B31" s="101" t="s">
        <v>191</v>
      </c>
      <c r="C31" s="233">
        <v>1</v>
      </c>
      <c r="D31" s="234" t="s">
        <v>2</v>
      </c>
      <c r="E31" s="235"/>
      <c r="F31" s="96">
        <f>IF($B31&gt;0,E31*$C31,"")</f>
        <v>0</v>
      </c>
    </row>
    <row r="32" spans="1:6" x14ac:dyDescent="0.4">
      <c r="A32" s="127"/>
      <c r="B32" s="101" t="s">
        <v>192</v>
      </c>
      <c r="C32" s="233">
        <v>1</v>
      </c>
      <c r="D32" s="234" t="s">
        <v>2</v>
      </c>
      <c r="E32" s="235"/>
      <c r="F32" s="96">
        <f>IF($B32&gt;0,E32*$C32,"")</f>
        <v>0</v>
      </c>
    </row>
    <row r="33" spans="1:6" x14ac:dyDescent="0.4">
      <c r="A33" s="127"/>
      <c r="C33" s="236"/>
      <c r="D33" s="222"/>
      <c r="E33" s="227"/>
      <c r="F33" s="69"/>
    </row>
    <row r="34" spans="1:6" s="32" customFormat="1" x14ac:dyDescent="0.4">
      <c r="A34" s="130"/>
      <c r="B34" s="10" t="s">
        <v>25</v>
      </c>
      <c r="C34" s="218"/>
      <c r="D34" s="219"/>
      <c r="E34" s="220"/>
      <c r="F34" s="81"/>
    </row>
    <row r="35" spans="1:6" x14ac:dyDescent="0.4">
      <c r="A35" s="130"/>
      <c r="B35" s="101" t="s">
        <v>51</v>
      </c>
      <c r="C35" s="233"/>
      <c r="D35" s="234"/>
      <c r="E35" s="235"/>
      <c r="F35" s="96">
        <f>IF($B35&gt;0,E35*$C35,"")</f>
        <v>0</v>
      </c>
    </row>
    <row r="36" spans="1:6" x14ac:dyDescent="0.4">
      <c r="A36" s="130"/>
      <c r="B36" s="102" t="s">
        <v>52</v>
      </c>
      <c r="C36" s="233">
        <f>C16</f>
        <v>17</v>
      </c>
      <c r="D36" s="234" t="s">
        <v>2</v>
      </c>
      <c r="E36" s="235"/>
      <c r="F36" s="96">
        <f>IF($B36&gt;0,E36*$C36,"")</f>
        <v>0</v>
      </c>
    </row>
    <row r="37" spans="1:6" x14ac:dyDescent="0.4">
      <c r="A37" s="130"/>
      <c r="B37" s="102" t="s">
        <v>53</v>
      </c>
      <c r="C37" s="233">
        <f>C16</f>
        <v>17</v>
      </c>
      <c r="D37" s="234" t="s">
        <v>2</v>
      </c>
      <c r="E37" s="235"/>
      <c r="F37" s="96">
        <f>IF($B37&gt;0,E37*$C37,"")</f>
        <v>0</v>
      </c>
    </row>
    <row r="38" spans="1:6" x14ac:dyDescent="0.4">
      <c r="A38" s="127"/>
      <c r="B38" s="102" t="s">
        <v>54</v>
      </c>
      <c r="C38" s="233">
        <v>1</v>
      </c>
      <c r="D38" s="234" t="s">
        <v>2</v>
      </c>
      <c r="E38" s="235"/>
      <c r="F38" s="96">
        <f>IF($B38&gt;0,E38*$C38,"")</f>
        <v>0</v>
      </c>
    </row>
    <row r="39" spans="1:6" x14ac:dyDescent="0.4">
      <c r="A39" s="127"/>
      <c r="C39" s="218"/>
      <c r="D39" s="219"/>
      <c r="E39" s="220"/>
      <c r="F39" s="81"/>
    </row>
    <row r="40" spans="1:6" x14ac:dyDescent="0.4">
      <c r="A40" s="127"/>
      <c r="B40" s="126" t="str">
        <f>CONCATENATE("SOUS-TOTAL HT - ARTICLE ",A$23)</f>
        <v>SOUS-TOTAL HT - ARTICLE 1.2</v>
      </c>
      <c r="C40" s="237"/>
      <c r="D40" s="238"/>
      <c r="E40" s="239"/>
      <c r="F40" s="73">
        <f>SUM(F23:F38)</f>
        <v>0</v>
      </c>
    </row>
    <row r="41" spans="1:6" x14ac:dyDescent="0.4">
      <c r="A41" s="127"/>
      <c r="B41" s="8"/>
      <c r="C41" s="218"/>
      <c r="D41" s="219"/>
      <c r="E41" s="220"/>
      <c r="F41" s="81"/>
    </row>
    <row r="42" spans="1:6" x14ac:dyDescent="0.4">
      <c r="A42" s="130" t="s">
        <v>19</v>
      </c>
      <c r="B42" s="10" t="s">
        <v>15</v>
      </c>
      <c r="C42" s="240"/>
      <c r="D42" s="241"/>
      <c r="E42" s="242"/>
      <c r="F42" s="91"/>
    </row>
    <row r="43" spans="1:6" x14ac:dyDescent="0.4">
      <c r="A43" s="127"/>
      <c r="B43" s="104"/>
      <c r="C43" s="240"/>
      <c r="D43" s="241"/>
      <c r="E43" s="243"/>
      <c r="F43" s="91"/>
    </row>
    <row r="44" spans="1:6" ht="12.75" customHeight="1" x14ac:dyDescent="0.4">
      <c r="A44" s="127"/>
      <c r="B44" s="105" t="s">
        <v>56</v>
      </c>
      <c r="C44" s="244">
        <v>1</v>
      </c>
      <c r="D44" s="245" t="s">
        <v>2</v>
      </c>
      <c r="E44" s="246"/>
      <c r="F44" s="103">
        <f>C44*E44</f>
        <v>0</v>
      </c>
    </row>
    <row r="45" spans="1:6" x14ac:dyDescent="0.4">
      <c r="A45" s="127"/>
      <c r="B45" s="106"/>
      <c r="C45" s="244"/>
      <c r="D45" s="245"/>
      <c r="E45" s="246"/>
      <c r="F45" s="103">
        <f>C45*E45</f>
        <v>0</v>
      </c>
    </row>
    <row r="46" spans="1:6" x14ac:dyDescent="0.4">
      <c r="A46" s="127"/>
      <c r="B46" s="105" t="s">
        <v>57</v>
      </c>
      <c r="C46" s="244">
        <f>C16</f>
        <v>17</v>
      </c>
      <c r="D46" s="245" t="s">
        <v>2</v>
      </c>
      <c r="E46" s="246"/>
      <c r="F46" s="103">
        <f>C46*E46</f>
        <v>0</v>
      </c>
    </row>
    <row r="47" spans="1:6" x14ac:dyDescent="0.4">
      <c r="A47" s="127"/>
      <c r="B47" s="107"/>
      <c r="C47" s="244"/>
      <c r="D47" s="245"/>
      <c r="E47" s="246"/>
      <c r="F47" s="103">
        <f>C47*E47</f>
        <v>0</v>
      </c>
    </row>
    <row r="48" spans="1:6" x14ac:dyDescent="0.4">
      <c r="A48" s="127"/>
      <c r="B48" s="105" t="s">
        <v>58</v>
      </c>
      <c r="C48" s="244">
        <f>C17</f>
        <v>1</v>
      </c>
      <c r="D48" s="245" t="s">
        <v>2</v>
      </c>
      <c r="E48" s="246"/>
      <c r="F48" s="103">
        <f>C48*E48</f>
        <v>0</v>
      </c>
    </row>
    <row r="49" spans="1:6" x14ac:dyDescent="0.4">
      <c r="A49" s="127"/>
      <c r="B49" s="109"/>
      <c r="C49" s="240"/>
      <c r="D49" s="241"/>
      <c r="E49" s="242"/>
      <c r="F49" s="110"/>
    </row>
    <row r="50" spans="1:6" x14ac:dyDescent="0.4">
      <c r="A50" s="127"/>
      <c r="B50" s="126" t="str">
        <f>CONCATENATE("SOUS-TOTAL HT - ARTICLE ",A$42)</f>
        <v>SOUS-TOTAL HT - ARTICLE 1.3</v>
      </c>
      <c r="C50" s="237"/>
      <c r="D50" s="238"/>
      <c r="E50" s="239"/>
      <c r="F50" s="73">
        <f>SUM(F43:F48)</f>
        <v>0</v>
      </c>
    </row>
    <row r="51" spans="1:6" x14ac:dyDescent="0.4">
      <c r="A51" s="127"/>
      <c r="B51" s="108"/>
      <c r="C51" s="240"/>
      <c r="D51" s="241"/>
      <c r="E51" s="242"/>
      <c r="F51" s="91"/>
    </row>
    <row r="52" spans="1:6" x14ac:dyDescent="0.4">
      <c r="A52" s="130" t="s">
        <v>20</v>
      </c>
      <c r="B52" s="10" t="s">
        <v>88</v>
      </c>
      <c r="C52" s="218"/>
      <c r="D52" s="219"/>
      <c r="E52" s="220"/>
      <c r="F52" s="131"/>
    </row>
    <row r="53" spans="1:6" x14ac:dyDescent="0.4">
      <c r="A53" s="130"/>
      <c r="B53" s="10"/>
      <c r="C53" s="218"/>
      <c r="D53" s="219"/>
      <c r="E53" s="220"/>
      <c r="F53" s="131"/>
    </row>
    <row r="54" spans="1:6" x14ac:dyDescent="0.4">
      <c r="A54" s="130"/>
      <c r="B54" s="111" t="s">
        <v>59</v>
      </c>
      <c r="C54" s="244"/>
      <c r="D54" s="245"/>
      <c r="E54" s="247"/>
      <c r="F54" s="103"/>
    </row>
    <row r="55" spans="1:6" x14ac:dyDescent="0.4">
      <c r="A55" s="130"/>
      <c r="B55" s="112" t="s">
        <v>60</v>
      </c>
      <c r="C55" s="244">
        <v>17</v>
      </c>
      <c r="D55" s="245" t="s">
        <v>1</v>
      </c>
      <c r="E55" s="246"/>
      <c r="F55" s="67">
        <f>E55*C55</f>
        <v>0</v>
      </c>
    </row>
    <row r="56" spans="1:6" x14ac:dyDescent="0.4">
      <c r="A56" s="130"/>
      <c r="B56" s="112" t="s">
        <v>112</v>
      </c>
      <c r="C56" s="248" t="s">
        <v>154</v>
      </c>
      <c r="D56" s="245" t="s">
        <v>1</v>
      </c>
      <c r="E56" s="246"/>
      <c r="F56" s="67"/>
    </row>
    <row r="57" spans="1:6" x14ac:dyDescent="0.4">
      <c r="A57" s="130"/>
      <c r="B57" s="112"/>
      <c r="C57" s="244"/>
      <c r="D57" s="245"/>
      <c r="E57" s="246"/>
      <c r="F57" s="103" t="str">
        <f t="shared" ref="F57:F64" si="1">IF(C57&gt;0,E57*C57,"")</f>
        <v/>
      </c>
    </row>
    <row r="58" spans="1:6" ht="25.5" customHeight="1" x14ac:dyDescent="0.4">
      <c r="A58" s="130"/>
      <c r="B58" s="111" t="s">
        <v>64</v>
      </c>
      <c r="C58" s="244"/>
      <c r="D58" s="245"/>
      <c r="E58" s="248"/>
      <c r="F58" s="103" t="str">
        <f t="shared" si="1"/>
        <v/>
      </c>
    </row>
    <row r="59" spans="1:6" x14ac:dyDescent="0.4">
      <c r="A59" s="130"/>
      <c r="B59" s="112" t="s">
        <v>61</v>
      </c>
      <c r="C59" s="244">
        <v>6</v>
      </c>
      <c r="D59" s="245" t="s">
        <v>1</v>
      </c>
      <c r="E59" s="246"/>
      <c r="F59" s="103">
        <f t="shared" si="1"/>
        <v>0</v>
      </c>
    </row>
    <row r="60" spans="1:6" x14ac:dyDescent="0.4">
      <c r="A60" s="130"/>
      <c r="B60" s="112" t="s">
        <v>62</v>
      </c>
      <c r="C60" s="244">
        <v>11</v>
      </c>
      <c r="D60" s="245" t="s">
        <v>1</v>
      </c>
      <c r="E60" s="246"/>
      <c r="F60" s="103">
        <f t="shared" si="1"/>
        <v>0</v>
      </c>
    </row>
    <row r="61" spans="1:6" x14ac:dyDescent="0.4">
      <c r="A61" s="130"/>
      <c r="B61" s="112" t="s">
        <v>63</v>
      </c>
      <c r="C61" s="244">
        <v>0</v>
      </c>
      <c r="D61" s="245" t="s">
        <v>1</v>
      </c>
      <c r="E61" s="246"/>
      <c r="F61" s="103" t="str">
        <f t="shared" si="1"/>
        <v/>
      </c>
    </row>
    <row r="62" spans="1:6" x14ac:dyDescent="0.4">
      <c r="A62" s="130"/>
      <c r="B62" s="112"/>
      <c r="C62" s="244"/>
      <c r="D62" s="245"/>
      <c r="E62" s="246"/>
      <c r="F62" s="103" t="str">
        <f t="shared" si="1"/>
        <v/>
      </c>
    </row>
    <row r="63" spans="1:6" ht="25.5" customHeight="1" x14ac:dyDescent="0.4">
      <c r="A63" s="130"/>
      <c r="B63" s="111" t="s">
        <v>175</v>
      </c>
      <c r="C63" s="244">
        <v>0</v>
      </c>
      <c r="D63" s="245" t="s">
        <v>1</v>
      </c>
      <c r="E63" s="246"/>
      <c r="F63" s="103" t="str">
        <f t="shared" si="1"/>
        <v/>
      </c>
    </row>
    <row r="64" spans="1:6" x14ac:dyDescent="0.4">
      <c r="A64" s="130"/>
      <c r="B64" s="113"/>
      <c r="C64" s="244"/>
      <c r="D64" s="245"/>
      <c r="E64" s="246"/>
      <c r="F64" s="103" t="str">
        <f t="shared" si="1"/>
        <v/>
      </c>
    </row>
    <row r="65" spans="1:7" x14ac:dyDescent="0.4">
      <c r="A65" s="130"/>
      <c r="B65" s="126" t="str">
        <f>CONCATENATE("SOUS-TOTAL HT - ARTICLE ",A$52)</f>
        <v>SOUS-TOTAL HT - ARTICLE 1.4</v>
      </c>
      <c r="C65" s="237"/>
      <c r="D65" s="238"/>
      <c r="E65" s="239"/>
      <c r="F65" s="132">
        <f>SUM(F55:F63)</f>
        <v>0</v>
      </c>
    </row>
    <row r="66" spans="1:7" x14ac:dyDescent="0.4">
      <c r="A66" s="130"/>
      <c r="B66" s="38"/>
      <c r="C66" s="218"/>
      <c r="D66" s="219"/>
      <c r="E66" s="220"/>
      <c r="F66" s="133"/>
    </row>
    <row r="67" spans="1:7" x14ac:dyDescent="0.4">
      <c r="A67" s="130" t="s">
        <v>21</v>
      </c>
      <c r="B67" s="10" t="s">
        <v>12</v>
      </c>
      <c r="C67" s="218"/>
      <c r="D67" s="219"/>
      <c r="E67" s="220"/>
      <c r="F67" s="81">
        <f>$C67*E67</f>
        <v>0</v>
      </c>
    </row>
    <row r="68" spans="1:7" x14ac:dyDescent="0.4">
      <c r="A68" s="130"/>
      <c r="C68" s="218"/>
      <c r="D68" s="219"/>
      <c r="E68" s="220"/>
      <c r="F68" s="81">
        <f>$C68*E68</f>
        <v>0</v>
      </c>
    </row>
    <row r="69" spans="1:7" ht="26.25" x14ac:dyDescent="0.4">
      <c r="A69" s="183"/>
      <c r="B69" s="98" t="s">
        <v>65</v>
      </c>
      <c r="C69" s="221"/>
      <c r="D69" s="222"/>
      <c r="E69" s="224"/>
      <c r="F69" s="92"/>
    </row>
    <row r="70" spans="1:7" x14ac:dyDescent="0.4">
      <c r="A70" s="130"/>
      <c r="B70" s="114" t="s">
        <v>73</v>
      </c>
      <c r="C70" s="221"/>
      <c r="D70" s="222"/>
      <c r="E70" s="224"/>
      <c r="F70" s="92"/>
    </row>
    <row r="71" spans="1:7" s="32" customFormat="1" x14ac:dyDescent="0.4">
      <c r="A71" s="174"/>
      <c r="B71" s="175" t="s">
        <v>137</v>
      </c>
      <c r="C71" s="218">
        <v>17</v>
      </c>
      <c r="D71" s="219" t="s">
        <v>1</v>
      </c>
      <c r="E71" s="220"/>
      <c r="F71" s="17">
        <f t="shared" ref="F71:F76" si="2">$C71*E71</f>
        <v>0</v>
      </c>
    </row>
    <row r="72" spans="1:7" s="32" customFormat="1" x14ac:dyDescent="0.4">
      <c r="A72" s="174"/>
      <c r="B72" s="175" t="s">
        <v>136</v>
      </c>
      <c r="C72" s="218">
        <v>80</v>
      </c>
      <c r="D72" s="219" t="s">
        <v>1</v>
      </c>
      <c r="E72" s="220"/>
      <c r="F72" s="17">
        <f t="shared" si="2"/>
        <v>0</v>
      </c>
    </row>
    <row r="73" spans="1:7" x14ac:dyDescent="0.4">
      <c r="A73" s="174"/>
      <c r="B73" s="175" t="s">
        <v>138</v>
      </c>
      <c r="C73" s="218">
        <v>13</v>
      </c>
      <c r="D73" s="219" t="s">
        <v>1</v>
      </c>
      <c r="E73" s="220"/>
      <c r="F73" s="17">
        <f t="shared" si="2"/>
        <v>0</v>
      </c>
    </row>
    <row r="74" spans="1:7" x14ac:dyDescent="0.4">
      <c r="A74" s="174"/>
      <c r="B74" s="175" t="s">
        <v>139</v>
      </c>
      <c r="C74" s="218">
        <v>58</v>
      </c>
      <c r="D74" s="219" t="s">
        <v>1</v>
      </c>
      <c r="E74" s="220"/>
      <c r="F74" s="17">
        <f t="shared" si="2"/>
        <v>0</v>
      </c>
    </row>
    <row r="75" spans="1:7" x14ac:dyDescent="0.4">
      <c r="A75" s="174"/>
      <c r="B75" s="175" t="s">
        <v>141</v>
      </c>
      <c r="C75" s="218">
        <v>12</v>
      </c>
      <c r="D75" s="219" t="s">
        <v>1</v>
      </c>
      <c r="E75" s="220"/>
      <c r="F75" s="17">
        <f t="shared" si="2"/>
        <v>0</v>
      </c>
    </row>
    <row r="76" spans="1:7" x14ac:dyDescent="0.4">
      <c r="A76" s="174"/>
      <c r="B76" s="175" t="s">
        <v>140</v>
      </c>
      <c r="C76" s="218">
        <v>33</v>
      </c>
      <c r="D76" s="219" t="s">
        <v>1</v>
      </c>
      <c r="E76" s="220"/>
      <c r="F76" s="17">
        <f t="shared" si="2"/>
        <v>0</v>
      </c>
    </row>
    <row r="77" spans="1:7" x14ac:dyDescent="0.4">
      <c r="A77" s="134"/>
      <c r="B77" s="175" t="s">
        <v>133</v>
      </c>
      <c r="C77" s="221">
        <f>C16</f>
        <v>17</v>
      </c>
      <c r="D77" s="222" t="s">
        <v>1</v>
      </c>
      <c r="E77" s="223"/>
      <c r="F77" s="92">
        <f t="shared" ref="F77:F107" si="3">IF(C77&gt;0,E77*C77,"")</f>
        <v>0</v>
      </c>
    </row>
    <row r="78" spans="1:7" x14ac:dyDescent="0.4">
      <c r="A78" s="134"/>
      <c r="B78" s="175" t="s">
        <v>13</v>
      </c>
      <c r="C78" s="221">
        <v>350</v>
      </c>
      <c r="D78" s="222" t="s">
        <v>1</v>
      </c>
      <c r="E78" s="223"/>
      <c r="F78" s="92">
        <f t="shared" si="3"/>
        <v>0</v>
      </c>
      <c r="G78" s="1">
        <f>E78*C16</f>
        <v>0</v>
      </c>
    </row>
    <row r="79" spans="1:7" x14ac:dyDescent="0.4">
      <c r="A79" s="134"/>
      <c r="B79" s="175" t="s">
        <v>66</v>
      </c>
      <c r="C79" s="221">
        <f>C16</f>
        <v>17</v>
      </c>
      <c r="D79" s="222" t="s">
        <v>1</v>
      </c>
      <c r="E79" s="223"/>
      <c r="F79" s="92">
        <f t="shared" si="3"/>
        <v>0</v>
      </c>
    </row>
    <row r="80" spans="1:7" x14ac:dyDescent="0.4">
      <c r="A80" s="130"/>
      <c r="B80" s="175" t="s">
        <v>67</v>
      </c>
      <c r="C80" s="221">
        <f>C16*3</f>
        <v>51</v>
      </c>
      <c r="D80" s="222" t="s">
        <v>1</v>
      </c>
      <c r="E80" s="223"/>
      <c r="F80" s="92">
        <f t="shared" si="3"/>
        <v>0</v>
      </c>
    </row>
    <row r="81" spans="1:7" x14ac:dyDescent="0.4">
      <c r="A81" s="130"/>
      <c r="B81" s="95"/>
      <c r="C81" s="221"/>
      <c r="D81" s="222"/>
      <c r="E81" s="223"/>
      <c r="F81" s="92"/>
    </row>
    <row r="82" spans="1:7" x14ac:dyDescent="0.4">
      <c r="A82" s="130"/>
      <c r="B82" s="93" t="s">
        <v>74</v>
      </c>
      <c r="C82" s="221"/>
      <c r="D82" s="222"/>
      <c r="E82" s="224"/>
      <c r="F82" s="92" t="str">
        <f t="shared" si="3"/>
        <v/>
      </c>
    </row>
    <row r="83" spans="1:7" x14ac:dyDescent="0.4">
      <c r="A83" s="130"/>
      <c r="B83" s="95" t="s">
        <v>69</v>
      </c>
      <c r="C83" s="221">
        <v>17</v>
      </c>
      <c r="D83" s="222" t="s">
        <v>1</v>
      </c>
      <c r="E83" s="223"/>
      <c r="F83" s="92">
        <f t="shared" si="3"/>
        <v>0</v>
      </c>
    </row>
    <row r="84" spans="1:7" x14ac:dyDescent="0.4">
      <c r="A84" s="130"/>
      <c r="B84" s="95"/>
      <c r="C84" s="221"/>
      <c r="D84" s="222"/>
      <c r="E84" s="223"/>
      <c r="F84" s="92" t="str">
        <f t="shared" si="3"/>
        <v/>
      </c>
    </row>
    <row r="85" spans="1:7" x14ac:dyDescent="0.4">
      <c r="A85" s="130"/>
      <c r="B85" s="93" t="s">
        <v>116</v>
      </c>
      <c r="C85" s="221"/>
      <c r="D85" s="222"/>
      <c r="E85" s="224"/>
      <c r="F85" s="92" t="str">
        <f t="shared" si="3"/>
        <v/>
      </c>
    </row>
    <row r="86" spans="1:7" x14ac:dyDescent="0.4">
      <c r="A86" s="130"/>
      <c r="B86" s="95" t="s">
        <v>68</v>
      </c>
      <c r="C86" s="224">
        <f>C16</f>
        <v>17</v>
      </c>
      <c r="D86" s="222" t="s">
        <v>1</v>
      </c>
      <c r="E86" s="223"/>
      <c r="F86" s="92">
        <f t="shared" si="3"/>
        <v>0</v>
      </c>
    </row>
    <row r="87" spans="1:7" x14ac:dyDescent="0.4">
      <c r="A87" s="174"/>
      <c r="B87" s="95" t="s">
        <v>155</v>
      </c>
      <c r="C87" s="218">
        <v>17</v>
      </c>
      <c r="D87" s="219" t="s">
        <v>1</v>
      </c>
      <c r="E87" s="220"/>
      <c r="F87" s="17">
        <f>$C87*E87</f>
        <v>0</v>
      </c>
    </row>
    <row r="88" spans="1:7" s="32" customFormat="1" x14ac:dyDescent="0.4">
      <c r="A88" s="130"/>
      <c r="B88" s="95" t="s">
        <v>193</v>
      </c>
      <c r="C88" s="221">
        <f>C16</f>
        <v>17</v>
      </c>
      <c r="D88" s="219" t="s">
        <v>1</v>
      </c>
      <c r="E88" s="225"/>
      <c r="F88" s="92">
        <f t="shared" ref="F88:F89" si="4">IF(C88&gt;0,E88*C88,"")</f>
        <v>0</v>
      </c>
    </row>
    <row r="89" spans="1:7" s="32" customFormat="1" x14ac:dyDescent="0.4">
      <c r="A89" s="130"/>
      <c r="B89" s="95" t="s">
        <v>194</v>
      </c>
      <c r="C89" s="221">
        <v>45</v>
      </c>
      <c r="D89" s="219" t="s">
        <v>1</v>
      </c>
      <c r="E89" s="225"/>
      <c r="F89" s="92">
        <f t="shared" si="4"/>
        <v>0</v>
      </c>
    </row>
    <row r="90" spans="1:7" x14ac:dyDescent="0.4">
      <c r="A90" s="130"/>
      <c r="B90" s="95" t="s">
        <v>144</v>
      </c>
      <c r="C90" s="221">
        <f>C16</f>
        <v>17</v>
      </c>
      <c r="D90" s="222" t="s">
        <v>1</v>
      </c>
      <c r="E90" s="225"/>
      <c r="F90" s="92">
        <f>IF(C90&gt;0,E90*C90,"")</f>
        <v>0</v>
      </c>
      <c r="G90" s="31"/>
    </row>
    <row r="91" spans="1:7" ht="12.75" customHeight="1" x14ac:dyDescent="0.4">
      <c r="A91" s="130"/>
      <c r="B91" s="95" t="s">
        <v>156</v>
      </c>
      <c r="C91" s="221">
        <v>60</v>
      </c>
      <c r="D91" s="222" t="s">
        <v>1</v>
      </c>
      <c r="E91" s="223"/>
      <c r="F91" s="92">
        <f t="shared" ref="F91:F94" si="5">IF(C91&gt;0,E91*C91,"")</f>
        <v>0</v>
      </c>
    </row>
    <row r="92" spans="1:7" x14ac:dyDescent="0.4">
      <c r="A92" s="130"/>
      <c r="B92" s="95" t="s">
        <v>158</v>
      </c>
      <c r="C92" s="221">
        <v>34</v>
      </c>
      <c r="D92" s="222" t="s">
        <v>1</v>
      </c>
      <c r="E92" s="225"/>
      <c r="F92" s="92">
        <f t="shared" si="5"/>
        <v>0</v>
      </c>
      <c r="G92" s="31"/>
    </row>
    <row r="93" spans="1:7" x14ac:dyDescent="0.4">
      <c r="A93" s="130"/>
      <c r="B93" s="95" t="s">
        <v>157</v>
      </c>
      <c r="C93" s="224">
        <v>6</v>
      </c>
      <c r="D93" s="222" t="s">
        <v>1</v>
      </c>
      <c r="E93" s="225"/>
      <c r="F93" s="92">
        <f t="shared" si="5"/>
        <v>0</v>
      </c>
      <c r="G93" s="31"/>
    </row>
    <row r="94" spans="1:7" x14ac:dyDescent="0.4">
      <c r="A94" s="130"/>
      <c r="B94" s="95" t="s">
        <v>106</v>
      </c>
      <c r="C94" s="221">
        <f>C16</f>
        <v>17</v>
      </c>
      <c r="D94" s="222" t="s">
        <v>1</v>
      </c>
      <c r="E94" s="223"/>
      <c r="F94" s="92">
        <f t="shared" si="5"/>
        <v>0</v>
      </c>
    </row>
    <row r="95" spans="1:7" x14ac:dyDescent="0.4">
      <c r="A95" s="130"/>
      <c r="B95" s="95"/>
      <c r="C95" s="221"/>
      <c r="D95" s="222"/>
      <c r="E95" s="223"/>
      <c r="F95" s="92" t="str">
        <f t="shared" si="3"/>
        <v/>
      </c>
    </row>
    <row r="96" spans="1:7" x14ac:dyDescent="0.4">
      <c r="A96" s="130"/>
      <c r="B96" s="97" t="s">
        <v>70</v>
      </c>
      <c r="C96" s="221"/>
      <c r="D96" s="222"/>
      <c r="E96" s="224"/>
      <c r="F96" s="92" t="str">
        <f t="shared" si="3"/>
        <v/>
      </c>
    </row>
    <row r="97" spans="1:8" x14ac:dyDescent="0.4">
      <c r="A97" s="68"/>
      <c r="B97" s="95" t="s">
        <v>150</v>
      </c>
      <c r="C97" s="218">
        <v>129</v>
      </c>
      <c r="D97" s="219" t="s">
        <v>1</v>
      </c>
      <c r="E97" s="220"/>
      <c r="F97" s="17">
        <f>$C97*E97</f>
        <v>0</v>
      </c>
    </row>
    <row r="98" spans="1:8" ht="26.25" x14ac:dyDescent="0.4">
      <c r="A98" s="130"/>
      <c r="B98" s="95" t="s">
        <v>113</v>
      </c>
      <c r="C98" s="221">
        <v>17</v>
      </c>
      <c r="D98" s="222" t="s">
        <v>1</v>
      </c>
      <c r="E98" s="223"/>
      <c r="F98" s="92">
        <f>IF(C98&gt;0,E98*C98,"")</f>
        <v>0</v>
      </c>
      <c r="G98" s="173">
        <f>F98</f>
        <v>0</v>
      </c>
    </row>
    <row r="99" spans="1:8" ht="26.25" x14ac:dyDescent="0.4">
      <c r="A99" s="130"/>
      <c r="B99" s="95" t="s">
        <v>114</v>
      </c>
      <c r="C99" s="221">
        <v>17</v>
      </c>
      <c r="D99" s="222" t="s">
        <v>1</v>
      </c>
      <c r="E99" s="223"/>
      <c r="F99" s="92">
        <f>IF(C99&gt;0,E99*C99,"")</f>
        <v>0</v>
      </c>
    </row>
    <row r="100" spans="1:8" x14ac:dyDescent="0.4">
      <c r="A100" s="130"/>
      <c r="B100" s="95" t="s">
        <v>115</v>
      </c>
      <c r="C100" s="249">
        <v>0</v>
      </c>
      <c r="D100" s="222" t="s">
        <v>1</v>
      </c>
      <c r="E100" s="223"/>
      <c r="F100" s="92" t="str">
        <f>IF(C100&gt;0,E100*C100,"")</f>
        <v/>
      </c>
    </row>
    <row r="101" spans="1:8" x14ac:dyDescent="0.4">
      <c r="A101" s="130"/>
      <c r="B101" s="95"/>
      <c r="C101" s="221"/>
      <c r="D101" s="222"/>
      <c r="E101" s="225"/>
      <c r="F101" s="92" t="str">
        <f t="shared" si="3"/>
        <v/>
      </c>
    </row>
    <row r="102" spans="1:8" x14ac:dyDescent="0.4">
      <c r="A102" s="130"/>
      <c r="B102" s="97" t="s">
        <v>71</v>
      </c>
      <c r="C102" s="221"/>
      <c r="D102" s="222"/>
      <c r="E102" s="225"/>
      <c r="F102" s="92" t="str">
        <f t="shared" si="3"/>
        <v/>
      </c>
    </row>
    <row r="103" spans="1:8" x14ac:dyDescent="0.4">
      <c r="A103" s="130"/>
      <c r="B103" s="95" t="s">
        <v>142</v>
      </c>
      <c r="C103" s="221">
        <v>17</v>
      </c>
      <c r="D103" s="222" t="s">
        <v>1</v>
      </c>
      <c r="E103" s="223"/>
      <c r="F103" s="92">
        <f t="shared" si="3"/>
        <v>0</v>
      </c>
    </row>
    <row r="104" spans="1:8" x14ac:dyDescent="0.4">
      <c r="A104" s="130"/>
      <c r="B104" s="95"/>
      <c r="C104" s="221"/>
      <c r="D104" s="222"/>
      <c r="E104" s="223"/>
      <c r="F104" s="92" t="str">
        <f t="shared" si="3"/>
        <v/>
      </c>
    </row>
    <row r="105" spans="1:8" x14ac:dyDescent="0.4">
      <c r="A105" s="130"/>
      <c r="B105" s="93" t="s">
        <v>128</v>
      </c>
      <c r="C105" s="224">
        <v>34</v>
      </c>
      <c r="D105" s="222" t="s">
        <v>1</v>
      </c>
      <c r="E105" s="223"/>
      <c r="F105" s="92">
        <f t="shared" si="3"/>
        <v>0</v>
      </c>
      <c r="G105" s="74"/>
      <c r="H105" s="74"/>
    </row>
    <row r="106" spans="1:8" x14ac:dyDescent="0.4">
      <c r="A106" s="130"/>
      <c r="B106" s="95"/>
      <c r="C106" s="221"/>
      <c r="D106" s="222"/>
      <c r="E106" s="223"/>
      <c r="F106" s="92" t="str">
        <f t="shared" si="3"/>
        <v/>
      </c>
    </row>
    <row r="107" spans="1:8" x14ac:dyDescent="0.4">
      <c r="A107" s="130"/>
      <c r="B107" s="97" t="s">
        <v>72</v>
      </c>
      <c r="C107" s="221">
        <f>C16</f>
        <v>17</v>
      </c>
      <c r="D107" s="222" t="s">
        <v>1</v>
      </c>
      <c r="E107" s="223"/>
      <c r="F107" s="92">
        <f t="shared" si="3"/>
        <v>0</v>
      </c>
    </row>
    <row r="108" spans="1:8" x14ac:dyDescent="0.4">
      <c r="A108" s="130"/>
      <c r="B108" s="97"/>
      <c r="C108" s="221"/>
      <c r="D108" s="222"/>
      <c r="E108" s="223"/>
      <c r="F108" s="92"/>
    </row>
    <row r="109" spans="1:8" x14ac:dyDescent="0.4">
      <c r="A109" s="130"/>
      <c r="B109" s="95"/>
      <c r="C109" s="221"/>
      <c r="D109" s="222"/>
      <c r="E109" s="223"/>
      <c r="F109" s="92" t="str">
        <f>IF(C109&gt;0,E109*C109,"")</f>
        <v/>
      </c>
    </row>
    <row r="110" spans="1:8" x14ac:dyDescent="0.4">
      <c r="A110" s="130"/>
      <c r="B110" s="97" t="s">
        <v>70</v>
      </c>
      <c r="C110" s="221"/>
      <c r="D110" s="222"/>
      <c r="E110" s="224"/>
      <c r="F110" s="92" t="str">
        <f>IF(C110&gt;0,E110*C110,"")</f>
        <v/>
      </c>
    </row>
    <row r="111" spans="1:8" ht="26.25" x14ac:dyDescent="0.4">
      <c r="A111" s="130"/>
      <c r="B111" s="95" t="s">
        <v>161</v>
      </c>
      <c r="C111" s="221">
        <v>22</v>
      </c>
      <c r="D111" s="222" t="s">
        <v>1</v>
      </c>
      <c r="E111" s="223"/>
      <c r="F111" s="92">
        <f>IF(C111&gt;0,E111*C111,"")</f>
        <v>0</v>
      </c>
      <c r="G111" s="173">
        <f>F111</f>
        <v>0</v>
      </c>
    </row>
    <row r="112" spans="1:8" x14ac:dyDescent="0.4">
      <c r="A112" s="130"/>
      <c r="B112" s="97"/>
      <c r="C112" s="221"/>
      <c r="D112" s="222"/>
      <c r="E112" s="223"/>
      <c r="F112" s="92"/>
    </row>
    <row r="113" spans="1:6" x14ac:dyDescent="0.4">
      <c r="A113" s="130"/>
      <c r="B113" s="184" t="s">
        <v>195</v>
      </c>
      <c r="C113" s="221"/>
      <c r="D113" s="222"/>
      <c r="E113" s="223"/>
      <c r="F113" s="92"/>
    </row>
    <row r="114" spans="1:6" ht="26.25" x14ac:dyDescent="0.4">
      <c r="A114" s="183"/>
      <c r="B114" s="98" t="s">
        <v>65</v>
      </c>
      <c r="C114" s="221"/>
      <c r="D114" s="222"/>
      <c r="E114" s="224"/>
      <c r="F114" s="92"/>
    </row>
    <row r="115" spans="1:6" x14ac:dyDescent="0.4">
      <c r="A115" s="183"/>
      <c r="B115" s="95" t="s">
        <v>162</v>
      </c>
      <c r="C115" s="221">
        <v>17</v>
      </c>
      <c r="D115" s="222" t="s">
        <v>2</v>
      </c>
      <c r="E115" s="223"/>
      <c r="F115" s="92">
        <f t="shared" ref="F115:F120" si="6">IF(C115&gt;0,E115*C115,"")</f>
        <v>0</v>
      </c>
    </row>
    <row r="116" spans="1:6" x14ac:dyDescent="0.4">
      <c r="A116" s="183"/>
      <c r="B116" s="95"/>
      <c r="C116" s="221"/>
      <c r="D116" s="222"/>
      <c r="E116" s="224"/>
      <c r="F116" s="92" t="str">
        <f t="shared" si="6"/>
        <v/>
      </c>
    </row>
    <row r="117" spans="1:6" x14ac:dyDescent="0.4">
      <c r="A117" s="130"/>
      <c r="B117" s="93" t="s">
        <v>74</v>
      </c>
      <c r="C117" s="221"/>
      <c r="D117" s="222"/>
      <c r="E117" s="224"/>
      <c r="F117" s="92" t="str">
        <f t="shared" si="6"/>
        <v/>
      </c>
    </row>
    <row r="118" spans="1:6" x14ac:dyDescent="0.4">
      <c r="A118" s="130"/>
      <c r="B118" s="95" t="s">
        <v>159</v>
      </c>
      <c r="C118" s="221">
        <v>22</v>
      </c>
      <c r="D118" s="222" t="s">
        <v>1</v>
      </c>
      <c r="E118" s="223"/>
      <c r="F118" s="92">
        <f t="shared" si="6"/>
        <v>0</v>
      </c>
    </row>
    <row r="119" spans="1:6" x14ac:dyDescent="0.4">
      <c r="A119" s="130"/>
      <c r="B119" s="95" t="s">
        <v>160</v>
      </c>
      <c r="C119" s="221">
        <v>22</v>
      </c>
      <c r="D119" s="222" t="s">
        <v>1</v>
      </c>
      <c r="E119" s="223"/>
      <c r="F119" s="92">
        <f t="shared" si="6"/>
        <v>0</v>
      </c>
    </row>
    <row r="120" spans="1:6" x14ac:dyDescent="0.4">
      <c r="A120" s="130"/>
      <c r="B120" s="95"/>
      <c r="C120" s="221"/>
      <c r="D120" s="222"/>
      <c r="E120" s="223"/>
      <c r="F120" s="92" t="str">
        <f t="shared" si="6"/>
        <v/>
      </c>
    </row>
    <row r="121" spans="1:6" x14ac:dyDescent="0.4">
      <c r="A121" s="130"/>
      <c r="C121" s="218"/>
      <c r="D121" s="219"/>
      <c r="E121" s="220"/>
      <c r="F121" s="81"/>
    </row>
    <row r="122" spans="1:6" x14ac:dyDescent="0.4">
      <c r="A122" s="130"/>
      <c r="B122" s="126" t="str">
        <f>CONCATENATE("SOUS-TOTAL HT - ARTICLE ",A$67)</f>
        <v>SOUS-TOTAL HT - ARTICLE 1.5</v>
      </c>
      <c r="C122" s="237"/>
      <c r="D122" s="238"/>
      <c r="E122" s="239"/>
      <c r="F122" s="132">
        <f>SUM(F67:F121)</f>
        <v>0</v>
      </c>
    </row>
    <row r="123" spans="1:6" x14ac:dyDescent="0.4">
      <c r="A123" s="130"/>
      <c r="B123" s="43"/>
      <c r="C123" s="218"/>
      <c r="D123" s="219"/>
      <c r="E123" s="220"/>
      <c r="F123" s="133"/>
    </row>
    <row r="124" spans="1:6" ht="13.5" customHeight="1" x14ac:dyDescent="0.4">
      <c r="A124" s="130" t="s">
        <v>32</v>
      </c>
      <c r="B124" s="10" t="s">
        <v>14</v>
      </c>
      <c r="C124" s="218"/>
      <c r="D124" s="219"/>
      <c r="E124" s="220"/>
      <c r="F124" s="81">
        <f>$C124*E124</f>
        <v>0</v>
      </c>
    </row>
    <row r="125" spans="1:6" s="74" customFormat="1" x14ac:dyDescent="0.4">
      <c r="A125" s="130"/>
      <c r="B125" s="10"/>
      <c r="C125" s="218"/>
      <c r="D125" s="219"/>
      <c r="E125" s="220"/>
      <c r="F125" s="81"/>
    </row>
    <row r="126" spans="1:6" s="74" customFormat="1" ht="26.25" x14ac:dyDescent="0.4">
      <c r="A126" s="130"/>
      <c r="B126" s="105" t="s">
        <v>75</v>
      </c>
      <c r="C126" s="244">
        <v>1</v>
      </c>
      <c r="D126" s="245" t="s">
        <v>2</v>
      </c>
      <c r="E126" s="246"/>
      <c r="F126" s="92">
        <f>IF(C126&gt;0,E126*C126,"")</f>
        <v>0</v>
      </c>
    </row>
    <row r="127" spans="1:6" s="74" customFormat="1" x14ac:dyDescent="0.4">
      <c r="A127" s="130"/>
      <c r="B127" s="119"/>
      <c r="C127" s="244"/>
      <c r="D127" s="245"/>
      <c r="E127" s="248"/>
      <c r="F127" s="92" t="str">
        <f t="shared" ref="F127:F154" si="7">IF(C127&gt;0,E127*C127,"")</f>
        <v/>
      </c>
    </row>
    <row r="128" spans="1:6" s="74" customFormat="1" ht="26.25" x14ac:dyDescent="0.4">
      <c r="A128" s="130"/>
      <c r="B128" s="105" t="s">
        <v>117</v>
      </c>
      <c r="C128" s="244">
        <v>1</v>
      </c>
      <c r="D128" s="245" t="s">
        <v>2</v>
      </c>
      <c r="E128" s="246"/>
      <c r="F128" s="92">
        <f t="shared" si="7"/>
        <v>0</v>
      </c>
    </row>
    <row r="129" spans="1:6" s="74" customFormat="1" x14ac:dyDescent="0.4">
      <c r="A129" s="130"/>
      <c r="B129" s="105"/>
      <c r="C129" s="244"/>
      <c r="D129" s="245"/>
      <c r="E129" s="246"/>
      <c r="F129" s="92" t="str">
        <f t="shared" si="7"/>
        <v/>
      </c>
    </row>
    <row r="130" spans="1:6" s="74" customFormat="1" ht="26.25" x14ac:dyDescent="0.4">
      <c r="A130" s="130"/>
      <c r="B130" s="105" t="s">
        <v>107</v>
      </c>
      <c r="C130" s="244">
        <v>1</v>
      </c>
      <c r="D130" s="245" t="s">
        <v>2</v>
      </c>
      <c r="E130" s="246"/>
      <c r="F130" s="92">
        <f t="shared" si="7"/>
        <v>0</v>
      </c>
    </row>
    <row r="131" spans="1:6" s="74" customFormat="1" x14ac:dyDescent="0.4">
      <c r="A131" s="130"/>
      <c r="B131" s="112"/>
      <c r="C131" s="244"/>
      <c r="D131" s="245"/>
      <c r="E131" s="246"/>
      <c r="F131" s="92" t="str">
        <f t="shared" si="7"/>
        <v/>
      </c>
    </row>
    <row r="132" spans="1:6" s="74" customFormat="1" ht="25.5" customHeight="1" x14ac:dyDescent="0.4">
      <c r="A132" s="130"/>
      <c r="B132" s="119" t="s">
        <v>76</v>
      </c>
      <c r="C132" s="244"/>
      <c r="D132" s="245"/>
      <c r="E132" s="248"/>
      <c r="F132" s="92" t="str">
        <f t="shared" si="7"/>
        <v/>
      </c>
    </row>
    <row r="133" spans="1:6" s="74" customFormat="1" ht="6" customHeight="1" x14ac:dyDescent="0.4">
      <c r="A133" s="130"/>
      <c r="B133" s="115"/>
      <c r="C133" s="240"/>
      <c r="D133" s="241"/>
      <c r="E133" s="243"/>
      <c r="F133" s="92" t="str">
        <f t="shared" si="7"/>
        <v/>
      </c>
    </row>
    <row r="134" spans="1:6" s="74" customFormat="1" x14ac:dyDescent="0.4">
      <c r="A134" s="130"/>
      <c r="B134" s="116" t="s">
        <v>163</v>
      </c>
      <c r="C134" s="221"/>
      <c r="D134" s="222"/>
      <c r="E134" s="224"/>
      <c r="F134" s="92" t="str">
        <f t="shared" si="7"/>
        <v/>
      </c>
    </row>
    <row r="135" spans="1:6" s="74" customFormat="1" x14ac:dyDescent="0.4">
      <c r="A135" s="130"/>
      <c r="B135" s="95" t="s">
        <v>164</v>
      </c>
      <c r="C135" s="221">
        <v>4</v>
      </c>
      <c r="D135" s="222" t="s">
        <v>1</v>
      </c>
      <c r="E135" s="223"/>
      <c r="F135" s="92">
        <f t="shared" si="7"/>
        <v>0</v>
      </c>
    </row>
    <row r="136" spans="1:6" s="74" customFormat="1" ht="26.25" x14ac:dyDescent="0.4">
      <c r="A136" s="130"/>
      <c r="B136" s="95" t="s">
        <v>118</v>
      </c>
      <c r="C136" s="221">
        <v>4</v>
      </c>
      <c r="D136" s="222" t="s">
        <v>1</v>
      </c>
      <c r="E136" s="223"/>
      <c r="F136" s="92">
        <f t="shared" ref="F136" si="8">IF(C136&gt;0,E136*C136,"")</f>
        <v>0</v>
      </c>
    </row>
    <row r="137" spans="1:6" s="74" customFormat="1" x14ac:dyDescent="0.4">
      <c r="A137" s="130"/>
      <c r="B137" s="95" t="s">
        <v>151</v>
      </c>
      <c r="C137" s="221">
        <v>1</v>
      </c>
      <c r="D137" s="222" t="s">
        <v>2</v>
      </c>
      <c r="E137" s="223"/>
      <c r="F137" s="92">
        <f t="shared" si="7"/>
        <v>0</v>
      </c>
    </row>
    <row r="138" spans="1:6" s="74" customFormat="1" x14ac:dyDescent="0.4">
      <c r="A138" s="130"/>
      <c r="B138" s="95" t="s">
        <v>77</v>
      </c>
      <c r="C138" s="221">
        <v>1</v>
      </c>
      <c r="D138" s="222" t="s">
        <v>1</v>
      </c>
      <c r="E138" s="223"/>
      <c r="F138" s="92">
        <f t="shared" si="7"/>
        <v>0</v>
      </c>
    </row>
    <row r="139" spans="1:6" s="74" customFormat="1" x14ac:dyDescent="0.4">
      <c r="A139" s="130"/>
      <c r="B139" s="95"/>
      <c r="C139" s="221"/>
      <c r="D139" s="222"/>
      <c r="E139" s="223"/>
      <c r="F139" s="92" t="str">
        <f t="shared" si="7"/>
        <v/>
      </c>
    </row>
    <row r="140" spans="1:6" s="74" customFormat="1" x14ac:dyDescent="0.4">
      <c r="A140" s="130"/>
      <c r="B140" s="116" t="s">
        <v>196</v>
      </c>
      <c r="C140" s="221"/>
      <c r="D140" s="222"/>
      <c r="E140" s="224"/>
      <c r="F140" s="92" t="str">
        <f t="shared" si="7"/>
        <v/>
      </c>
    </row>
    <row r="141" spans="1:6" s="74" customFormat="1" ht="26.25" x14ac:dyDescent="0.4">
      <c r="A141" s="130"/>
      <c r="B141" s="95" t="s">
        <v>118</v>
      </c>
      <c r="C141" s="221">
        <v>30</v>
      </c>
      <c r="D141" s="222" t="s">
        <v>1</v>
      </c>
      <c r="E141" s="223"/>
      <c r="F141" s="92">
        <f t="shared" si="7"/>
        <v>0</v>
      </c>
    </row>
    <row r="142" spans="1:6" s="74" customFormat="1" x14ac:dyDescent="0.4">
      <c r="A142" s="130"/>
      <c r="B142" s="95" t="s">
        <v>178</v>
      </c>
      <c r="C142" s="221">
        <v>3</v>
      </c>
      <c r="D142" s="222" t="s">
        <v>2</v>
      </c>
      <c r="E142" s="223"/>
      <c r="F142" s="92">
        <f t="shared" si="7"/>
        <v>0</v>
      </c>
    </row>
    <row r="143" spans="1:6" s="74" customFormat="1" x14ac:dyDescent="0.4">
      <c r="A143" s="130"/>
      <c r="B143" s="95"/>
      <c r="C143" s="221"/>
      <c r="D143" s="222"/>
      <c r="E143" s="223"/>
      <c r="F143" s="92" t="str">
        <f t="shared" si="7"/>
        <v/>
      </c>
    </row>
    <row r="144" spans="1:6" s="74" customFormat="1" x14ac:dyDescent="0.4">
      <c r="A144" s="130"/>
      <c r="B144" s="116" t="s">
        <v>197</v>
      </c>
      <c r="C144" s="221"/>
      <c r="D144" s="222"/>
      <c r="E144" s="224"/>
      <c r="F144" s="92" t="str">
        <f t="shared" si="7"/>
        <v/>
      </c>
    </row>
    <row r="145" spans="1:6" s="74" customFormat="1" ht="26.25" x14ac:dyDescent="0.4">
      <c r="A145" s="130"/>
      <c r="B145" s="95" t="s">
        <v>119</v>
      </c>
      <c r="C145" s="221">
        <v>5</v>
      </c>
      <c r="D145" s="222" t="s">
        <v>1</v>
      </c>
      <c r="E145" s="223"/>
      <c r="F145" s="92">
        <f t="shared" si="7"/>
        <v>0</v>
      </c>
    </row>
    <row r="146" spans="1:6" s="74" customFormat="1" x14ac:dyDescent="0.4">
      <c r="A146" s="130"/>
      <c r="B146" s="95" t="s">
        <v>79</v>
      </c>
      <c r="C146" s="221">
        <v>1</v>
      </c>
      <c r="D146" s="222" t="s">
        <v>1</v>
      </c>
      <c r="E146" s="223"/>
      <c r="F146" s="92">
        <f t="shared" si="7"/>
        <v>0</v>
      </c>
    </row>
    <row r="147" spans="1:6" s="74" customFormat="1" x14ac:dyDescent="0.4">
      <c r="A147" s="130"/>
      <c r="B147" s="95" t="s">
        <v>77</v>
      </c>
      <c r="C147" s="221">
        <v>2</v>
      </c>
      <c r="D147" s="222" t="s">
        <v>1</v>
      </c>
      <c r="E147" s="223"/>
      <c r="F147" s="92">
        <f t="shared" si="7"/>
        <v>0</v>
      </c>
    </row>
    <row r="148" spans="1:6" s="74" customFormat="1" x14ac:dyDescent="0.4">
      <c r="A148" s="130"/>
      <c r="B148" s="98"/>
      <c r="C148" s="221"/>
      <c r="D148" s="222"/>
      <c r="E148" s="224"/>
      <c r="F148" s="92" t="str">
        <f t="shared" si="7"/>
        <v/>
      </c>
    </row>
    <row r="149" spans="1:6" s="74" customFormat="1" x14ac:dyDescent="0.4">
      <c r="A149" s="130"/>
      <c r="B149" s="95"/>
      <c r="C149" s="221"/>
      <c r="D149" s="222"/>
      <c r="E149" s="223"/>
      <c r="F149" s="92" t="str">
        <f t="shared" si="7"/>
        <v/>
      </c>
    </row>
    <row r="150" spans="1:6" x14ac:dyDescent="0.4">
      <c r="A150" s="130"/>
      <c r="B150" s="116" t="s">
        <v>165</v>
      </c>
      <c r="C150" s="221"/>
      <c r="D150" s="222"/>
      <c r="E150" s="224"/>
      <c r="F150" s="92" t="str">
        <f t="shared" si="7"/>
        <v/>
      </c>
    </row>
    <row r="151" spans="1:6" s="74" customFormat="1" x14ac:dyDescent="0.4">
      <c r="A151" s="130"/>
      <c r="B151" s="95" t="s">
        <v>78</v>
      </c>
      <c r="C151" s="221">
        <v>3</v>
      </c>
      <c r="D151" s="222" t="s">
        <v>1</v>
      </c>
      <c r="E151" s="223"/>
      <c r="F151" s="92">
        <f t="shared" si="7"/>
        <v>0</v>
      </c>
    </row>
    <row r="152" spans="1:6" s="74" customFormat="1" x14ac:dyDescent="0.4">
      <c r="A152" s="130"/>
      <c r="B152" s="95"/>
      <c r="C152" s="221"/>
      <c r="D152" s="222"/>
      <c r="E152" s="223"/>
      <c r="F152" s="92" t="str">
        <f t="shared" si="7"/>
        <v/>
      </c>
    </row>
    <row r="153" spans="1:6" s="74" customFormat="1" x14ac:dyDescent="0.4">
      <c r="A153" s="130"/>
      <c r="B153" s="116" t="s">
        <v>166</v>
      </c>
      <c r="C153" s="221"/>
      <c r="D153" s="222"/>
      <c r="E153" s="224"/>
      <c r="F153" s="92" t="str">
        <f t="shared" si="7"/>
        <v/>
      </c>
    </row>
    <row r="154" spans="1:6" s="74" customFormat="1" x14ac:dyDescent="0.4">
      <c r="A154" s="130"/>
      <c r="B154" s="95" t="s">
        <v>78</v>
      </c>
      <c r="C154" s="221">
        <v>1</v>
      </c>
      <c r="D154" s="222" t="s">
        <v>1</v>
      </c>
      <c r="E154" s="223"/>
      <c r="F154" s="92">
        <f t="shared" si="7"/>
        <v>0</v>
      </c>
    </row>
    <row r="155" spans="1:6" s="74" customFormat="1" x14ac:dyDescent="0.4">
      <c r="A155" s="130"/>
      <c r="B155" s="95"/>
      <c r="C155" s="221"/>
      <c r="D155" s="222"/>
      <c r="E155" s="223"/>
      <c r="F155" s="92" t="str">
        <f>IF(C155&gt;0,E155*C155,"")</f>
        <v/>
      </c>
    </row>
    <row r="156" spans="1:6" s="74" customFormat="1" x14ac:dyDescent="0.4">
      <c r="A156" s="130"/>
      <c r="B156" s="116" t="s">
        <v>167</v>
      </c>
      <c r="C156" s="221"/>
      <c r="D156" s="222"/>
      <c r="E156" s="224"/>
      <c r="F156" s="92" t="str">
        <f>IF(C156&gt;0,E156*C156,"")</f>
        <v/>
      </c>
    </row>
    <row r="157" spans="1:6" s="74" customFormat="1" ht="26.25" x14ac:dyDescent="0.4">
      <c r="A157" s="130"/>
      <c r="B157" s="95" t="s">
        <v>198</v>
      </c>
      <c r="C157" s="221">
        <v>2</v>
      </c>
      <c r="D157" s="222" t="s">
        <v>1</v>
      </c>
      <c r="E157" s="223"/>
      <c r="F157" s="92">
        <f>IF(C157&gt;0,E157*C157,"")</f>
        <v>0</v>
      </c>
    </row>
    <row r="158" spans="1:6" s="74" customFormat="1" x14ac:dyDescent="0.4">
      <c r="A158" s="130"/>
      <c r="B158" s="95" t="s">
        <v>143</v>
      </c>
      <c r="C158" s="221">
        <v>1</v>
      </c>
      <c r="D158" s="222" t="s">
        <v>2</v>
      </c>
      <c r="E158" s="223"/>
      <c r="F158" s="92">
        <f>IF(C158&gt;0,E158*C158,"")</f>
        <v>0</v>
      </c>
    </row>
    <row r="159" spans="1:6" s="74" customFormat="1" x14ac:dyDescent="0.4">
      <c r="A159" s="130"/>
      <c r="B159" s="95"/>
      <c r="C159" s="221"/>
      <c r="D159" s="222"/>
      <c r="E159" s="223"/>
      <c r="F159" s="92" t="str">
        <f>IF(C159&gt;0,E159*C159,"")</f>
        <v/>
      </c>
    </row>
    <row r="160" spans="1:6" s="74" customFormat="1" x14ac:dyDescent="0.4">
      <c r="A160" s="130"/>
      <c r="B160" s="116" t="s">
        <v>168</v>
      </c>
      <c r="C160" s="221"/>
      <c r="D160" s="222"/>
      <c r="E160" s="224"/>
      <c r="F160" s="92" t="str">
        <f t="shared" ref="F160:F165" si="9">IF(C160&gt;0,E160*C160,"")</f>
        <v/>
      </c>
    </row>
    <row r="161" spans="1:6" s="74" customFormat="1" ht="12.75" customHeight="1" x14ac:dyDescent="0.4">
      <c r="A161" s="130"/>
      <c r="B161" s="95" t="s">
        <v>135</v>
      </c>
      <c r="C161" s="221">
        <v>2</v>
      </c>
      <c r="D161" s="222" t="s">
        <v>1</v>
      </c>
      <c r="E161" s="223"/>
      <c r="F161" s="92">
        <f t="shared" si="9"/>
        <v>0</v>
      </c>
    </row>
    <row r="162" spans="1:6" s="74" customFormat="1" x14ac:dyDescent="0.4">
      <c r="A162" s="130"/>
      <c r="B162" s="95" t="s">
        <v>134</v>
      </c>
      <c r="C162" s="221">
        <v>1</v>
      </c>
      <c r="D162" s="222" t="s">
        <v>2</v>
      </c>
      <c r="E162" s="223"/>
      <c r="F162" s="92">
        <f t="shared" si="9"/>
        <v>0</v>
      </c>
    </row>
    <row r="163" spans="1:6" s="74" customFormat="1" x14ac:dyDescent="0.4">
      <c r="A163" s="130"/>
      <c r="B163" s="95" t="s">
        <v>77</v>
      </c>
      <c r="C163" s="221">
        <v>1</v>
      </c>
      <c r="D163" s="222" t="s">
        <v>1</v>
      </c>
      <c r="E163" s="223"/>
      <c r="F163" s="92">
        <f t="shared" si="9"/>
        <v>0</v>
      </c>
    </row>
    <row r="164" spans="1:6" s="74" customFormat="1" x14ac:dyDescent="0.4">
      <c r="A164" s="130"/>
      <c r="B164" s="95"/>
      <c r="C164" s="221"/>
      <c r="D164" s="222"/>
      <c r="E164" s="223"/>
      <c r="F164" s="92" t="str">
        <f t="shared" si="9"/>
        <v/>
      </c>
    </row>
    <row r="165" spans="1:6" s="74" customFormat="1" x14ac:dyDescent="0.4">
      <c r="A165" s="130"/>
      <c r="B165" s="116" t="s">
        <v>169</v>
      </c>
      <c r="C165" s="221"/>
      <c r="D165" s="222"/>
      <c r="E165" s="224"/>
      <c r="F165" s="92" t="str">
        <f t="shared" si="9"/>
        <v/>
      </c>
    </row>
    <row r="166" spans="1:6" s="74" customFormat="1" ht="26.25" x14ac:dyDescent="0.4">
      <c r="A166" s="130"/>
      <c r="B166" s="95" t="s">
        <v>120</v>
      </c>
      <c r="C166" s="221">
        <v>1</v>
      </c>
      <c r="D166" s="222" t="s">
        <v>1</v>
      </c>
      <c r="E166" s="223"/>
      <c r="F166" s="92">
        <f t="shared" ref="F166:F170" si="10">IF(C166&gt;0,E166*C166,"")</f>
        <v>0</v>
      </c>
    </row>
    <row r="167" spans="1:6" s="74" customFormat="1" ht="12.75" customHeight="1" x14ac:dyDescent="0.4">
      <c r="A167" s="130"/>
      <c r="B167" s="95" t="s">
        <v>149</v>
      </c>
      <c r="C167" s="221">
        <v>1</v>
      </c>
      <c r="D167" s="222" t="s">
        <v>1</v>
      </c>
      <c r="E167" s="223"/>
      <c r="F167" s="92">
        <f t="shared" si="10"/>
        <v>0</v>
      </c>
    </row>
    <row r="168" spans="1:6" s="74" customFormat="1" x14ac:dyDescent="0.4">
      <c r="A168" s="130"/>
      <c r="B168" s="95" t="s">
        <v>77</v>
      </c>
      <c r="C168" s="221">
        <v>1</v>
      </c>
      <c r="D168" s="222" t="s">
        <v>1</v>
      </c>
      <c r="E168" s="223"/>
      <c r="F168" s="92">
        <f t="shared" si="10"/>
        <v>0</v>
      </c>
    </row>
    <row r="169" spans="1:6" s="74" customFormat="1" x14ac:dyDescent="0.4">
      <c r="A169" s="130"/>
      <c r="B169" s="95"/>
      <c r="C169" s="221"/>
      <c r="D169" s="222"/>
      <c r="E169" s="223"/>
      <c r="F169" s="92" t="str">
        <f t="shared" si="10"/>
        <v/>
      </c>
    </row>
    <row r="170" spans="1:6" s="74" customFormat="1" x14ac:dyDescent="0.4">
      <c r="A170" s="130"/>
      <c r="B170" s="95"/>
      <c r="C170" s="221"/>
      <c r="D170" s="222"/>
      <c r="E170" s="223"/>
      <c r="F170" s="92" t="str">
        <f t="shared" si="10"/>
        <v/>
      </c>
    </row>
    <row r="171" spans="1:6" s="74" customFormat="1" x14ac:dyDescent="0.4">
      <c r="A171" s="130"/>
      <c r="B171" s="116" t="s">
        <v>176</v>
      </c>
      <c r="C171" s="221"/>
      <c r="D171" s="222"/>
      <c r="E171" s="224"/>
      <c r="F171" s="92" t="str">
        <f>IF(C171&gt;0,E171*C171,"")</f>
        <v/>
      </c>
    </row>
    <row r="172" spans="1:6" s="74" customFormat="1" ht="12.75" customHeight="1" x14ac:dyDescent="0.4">
      <c r="A172" s="130"/>
      <c r="B172" s="95" t="s">
        <v>121</v>
      </c>
      <c r="C172" s="221">
        <v>8</v>
      </c>
      <c r="D172" s="222" t="s">
        <v>1</v>
      </c>
      <c r="E172" s="223"/>
      <c r="F172" s="92">
        <f>IF(C172&gt;0,E172*C172,"")</f>
        <v>0</v>
      </c>
    </row>
    <row r="173" spans="1:6" s="74" customFormat="1" x14ac:dyDescent="0.4">
      <c r="A173" s="130"/>
      <c r="B173" s="95" t="s">
        <v>177</v>
      </c>
      <c r="C173" s="221">
        <v>2</v>
      </c>
      <c r="D173" s="222" t="s">
        <v>2</v>
      </c>
      <c r="E173" s="223"/>
      <c r="F173" s="92">
        <f>IF(C173&gt;0,E173*C173,"")</f>
        <v>0</v>
      </c>
    </row>
    <row r="174" spans="1:6" s="74" customFormat="1" x14ac:dyDescent="0.4">
      <c r="A174" s="130"/>
      <c r="B174" s="95" t="s">
        <v>80</v>
      </c>
      <c r="C174" s="221">
        <v>6</v>
      </c>
      <c r="D174" s="222" t="s">
        <v>1</v>
      </c>
      <c r="E174" s="223"/>
      <c r="F174" s="92">
        <f>IF(C174&gt;0,E174*C174,"")</f>
        <v>0</v>
      </c>
    </row>
    <row r="175" spans="1:6" s="74" customFormat="1" x14ac:dyDescent="0.4">
      <c r="A175" s="130"/>
      <c r="B175" s="95" t="s">
        <v>179</v>
      </c>
      <c r="C175" s="221">
        <v>45</v>
      </c>
      <c r="D175" s="222" t="s">
        <v>3</v>
      </c>
      <c r="E175" s="223"/>
      <c r="F175" s="92">
        <f>IF(C175&gt;0,E175*C175,"")</f>
        <v>0</v>
      </c>
    </row>
    <row r="176" spans="1:6" s="74" customFormat="1" x14ac:dyDescent="0.4">
      <c r="A176" s="130"/>
      <c r="B176" s="95"/>
      <c r="C176" s="221"/>
      <c r="D176" s="222"/>
      <c r="E176" s="223"/>
      <c r="F176" s="92"/>
    </row>
    <row r="177" spans="1:6" s="74" customFormat="1" ht="26.25" x14ac:dyDescent="0.4">
      <c r="A177" s="130"/>
      <c r="B177" s="117" t="s">
        <v>81</v>
      </c>
      <c r="C177" s="221"/>
      <c r="D177" s="222"/>
      <c r="E177" s="224"/>
      <c r="F177" s="92" t="str">
        <f t="shared" ref="F177:F184" si="11">IF(C177&gt;0,E177*C177,"")</f>
        <v/>
      </c>
    </row>
    <row r="178" spans="1:6" s="74" customFormat="1" x14ac:dyDescent="0.4">
      <c r="A178" s="130"/>
      <c r="B178" s="95" t="s">
        <v>82</v>
      </c>
      <c r="C178" s="221">
        <v>1</v>
      </c>
      <c r="D178" s="222" t="s">
        <v>2</v>
      </c>
      <c r="E178" s="223"/>
      <c r="F178" s="92">
        <f t="shared" si="11"/>
        <v>0</v>
      </c>
    </row>
    <row r="179" spans="1:6" s="74" customFormat="1" x14ac:dyDescent="0.4">
      <c r="A179" s="130"/>
      <c r="B179" s="95" t="s">
        <v>83</v>
      </c>
      <c r="C179" s="221">
        <v>1</v>
      </c>
      <c r="D179" s="222" t="s">
        <v>2</v>
      </c>
      <c r="E179" s="223"/>
      <c r="F179" s="92">
        <f t="shared" si="11"/>
        <v>0</v>
      </c>
    </row>
    <row r="180" spans="1:6" s="74" customFormat="1" x14ac:dyDescent="0.4">
      <c r="A180" s="130"/>
      <c r="B180" s="95" t="s">
        <v>84</v>
      </c>
      <c r="C180" s="221">
        <v>1</v>
      </c>
      <c r="D180" s="222" t="s">
        <v>2</v>
      </c>
      <c r="E180" s="223"/>
      <c r="F180" s="92">
        <f t="shared" si="11"/>
        <v>0</v>
      </c>
    </row>
    <row r="181" spans="1:6" s="74" customFormat="1" x14ac:dyDescent="0.4">
      <c r="A181" s="130"/>
      <c r="B181" s="95" t="s">
        <v>85</v>
      </c>
      <c r="C181" s="221">
        <v>1</v>
      </c>
      <c r="D181" s="222" t="s">
        <v>2</v>
      </c>
      <c r="E181" s="223"/>
      <c r="F181" s="92">
        <f t="shared" si="11"/>
        <v>0</v>
      </c>
    </row>
    <row r="182" spans="1:6" s="74" customFormat="1" x14ac:dyDescent="0.4">
      <c r="A182" s="130"/>
      <c r="B182" s="95"/>
      <c r="C182" s="221"/>
      <c r="D182" s="222"/>
      <c r="E182" s="223"/>
      <c r="F182" s="92" t="str">
        <f t="shared" si="11"/>
        <v/>
      </c>
    </row>
    <row r="183" spans="1:6" s="74" customFormat="1" x14ac:dyDescent="0.4">
      <c r="A183" s="130"/>
      <c r="B183" s="118" t="s">
        <v>86</v>
      </c>
      <c r="C183" s="221"/>
      <c r="D183" s="222"/>
      <c r="E183" s="223"/>
      <c r="F183" s="92" t="str">
        <f t="shared" si="11"/>
        <v/>
      </c>
    </row>
    <row r="184" spans="1:6" s="74" customFormat="1" x14ac:dyDescent="0.4">
      <c r="A184" s="130"/>
      <c r="B184" s="95" t="s">
        <v>87</v>
      </c>
      <c r="C184" s="221">
        <v>1</v>
      </c>
      <c r="D184" s="222" t="s">
        <v>2</v>
      </c>
      <c r="E184" s="223"/>
      <c r="F184" s="92">
        <f t="shared" si="11"/>
        <v>0</v>
      </c>
    </row>
    <row r="185" spans="1:6" x14ac:dyDescent="0.4">
      <c r="A185" s="130"/>
      <c r="C185" s="218"/>
      <c r="D185" s="219"/>
      <c r="E185" s="220"/>
      <c r="F185" s="81"/>
    </row>
    <row r="186" spans="1:6" x14ac:dyDescent="0.4">
      <c r="A186" s="130"/>
      <c r="B186" s="126" t="str">
        <f>CONCATENATE("SOUS-TOTAL HT - ARTICLE ",A$124)</f>
        <v>SOUS-TOTAL HT - ARTICLE 1.6</v>
      </c>
      <c r="C186" s="237"/>
      <c r="D186" s="238"/>
      <c r="E186" s="239"/>
      <c r="F186" s="132">
        <f>SUM(F124:F185)</f>
        <v>0</v>
      </c>
    </row>
    <row r="187" spans="1:6" x14ac:dyDescent="0.4">
      <c r="A187" s="130"/>
      <c r="B187" s="43"/>
      <c r="C187" s="218"/>
      <c r="D187" s="219"/>
      <c r="E187" s="220"/>
      <c r="F187" s="133"/>
    </row>
    <row r="188" spans="1:6" x14ac:dyDescent="0.4">
      <c r="A188" s="130"/>
      <c r="B188" s="43"/>
      <c r="C188" s="218"/>
      <c r="D188" s="219"/>
      <c r="E188" s="220"/>
      <c r="F188" s="133"/>
    </row>
    <row r="189" spans="1:6" x14ac:dyDescent="0.4">
      <c r="A189" s="130"/>
      <c r="B189" s="43"/>
      <c r="C189" s="218"/>
      <c r="D189" s="219"/>
      <c r="E189" s="220"/>
      <c r="F189" s="133"/>
    </row>
    <row r="190" spans="1:6" s="32" customFormat="1" ht="15.75" x14ac:dyDescent="0.4">
      <c r="A190" s="128"/>
      <c r="B190" s="6" t="s">
        <v>126</v>
      </c>
      <c r="C190" s="250"/>
      <c r="D190" s="251"/>
      <c r="E190" s="252"/>
      <c r="F190" s="129">
        <f>$C190*E190</f>
        <v>0</v>
      </c>
    </row>
    <row r="191" spans="1:6" x14ac:dyDescent="0.4">
      <c r="A191" s="130"/>
      <c r="B191" s="43"/>
      <c r="C191" s="218"/>
      <c r="D191" s="219"/>
      <c r="E191" s="220"/>
      <c r="F191" s="133"/>
    </row>
    <row r="192" spans="1:6" ht="13.5" customHeight="1" x14ac:dyDescent="0.4">
      <c r="A192" s="130" t="s">
        <v>22</v>
      </c>
      <c r="B192" s="10" t="s">
        <v>122</v>
      </c>
      <c r="C192" s="218"/>
      <c r="D192" s="219"/>
      <c r="E192" s="220"/>
      <c r="F192" s="81">
        <f>$C192*E192</f>
        <v>0</v>
      </c>
    </row>
    <row r="193" spans="1:7" s="74" customFormat="1" x14ac:dyDescent="0.4">
      <c r="A193" s="130"/>
      <c r="B193" s="8"/>
      <c r="C193" s="218"/>
      <c r="D193" s="219"/>
      <c r="E193" s="220"/>
      <c r="F193" s="81">
        <f>$C193*E193</f>
        <v>0</v>
      </c>
    </row>
    <row r="194" spans="1:7" x14ac:dyDescent="0.4">
      <c r="A194" s="127"/>
      <c r="B194" s="119" t="s">
        <v>90</v>
      </c>
      <c r="C194" s="244"/>
      <c r="D194" s="245"/>
      <c r="E194" s="248"/>
      <c r="F194" s="92" t="str">
        <f>IF(C194&gt;0,E194*C194,"")</f>
        <v/>
      </c>
    </row>
    <row r="195" spans="1:7" ht="12.75" customHeight="1" x14ac:dyDescent="0.4">
      <c r="A195" s="127"/>
      <c r="B195" s="112" t="s">
        <v>181</v>
      </c>
      <c r="C195" s="244">
        <v>26</v>
      </c>
      <c r="D195" s="245" t="s">
        <v>3</v>
      </c>
      <c r="E195" s="246"/>
      <c r="F195" s="92">
        <f>IF(C195&gt;0,E195*C195,"")</f>
        <v>0</v>
      </c>
    </row>
    <row r="196" spans="1:7" ht="12.75" customHeight="1" x14ac:dyDescent="0.4">
      <c r="A196" s="127"/>
      <c r="B196" s="112" t="s">
        <v>173</v>
      </c>
      <c r="C196" s="244">
        <v>23</v>
      </c>
      <c r="D196" s="245" t="s">
        <v>3</v>
      </c>
      <c r="E196" s="246"/>
      <c r="F196" s="92">
        <f>IF(C196&gt;0,E196*C196,"")</f>
        <v>0</v>
      </c>
    </row>
    <row r="197" spans="1:7" x14ac:dyDescent="0.4">
      <c r="A197" s="127"/>
      <c r="B197" s="112"/>
      <c r="C197" s="244"/>
      <c r="D197" s="245"/>
      <c r="E197" s="246"/>
      <c r="F197" s="92" t="str">
        <f>IF(C197&gt;0,E197*C197,"")</f>
        <v/>
      </c>
    </row>
    <row r="198" spans="1:7" x14ac:dyDescent="0.4">
      <c r="A198" s="127"/>
      <c r="B198" s="119" t="s">
        <v>170</v>
      </c>
      <c r="C198" s="244">
        <v>1</v>
      </c>
      <c r="D198" s="245" t="s">
        <v>2</v>
      </c>
      <c r="E198" s="246"/>
      <c r="F198" s="92">
        <f>IF(C198&gt;0,E198*C198,"")</f>
        <v>0</v>
      </c>
      <c r="G198" s="173">
        <f>F198</f>
        <v>0</v>
      </c>
    </row>
    <row r="199" spans="1:7" x14ac:dyDescent="0.4">
      <c r="A199" s="127"/>
      <c r="B199" s="119"/>
      <c r="C199" s="244"/>
      <c r="D199" s="245"/>
      <c r="E199" s="246"/>
      <c r="F199" s="92"/>
      <c r="G199" s="173"/>
    </row>
    <row r="200" spans="1:7" x14ac:dyDescent="0.4">
      <c r="A200" s="127"/>
      <c r="B200" s="119" t="s">
        <v>95</v>
      </c>
      <c r="C200" s="244"/>
      <c r="D200" s="245"/>
      <c r="E200" s="248"/>
      <c r="F200" s="92" t="str">
        <f t="shared" ref="F200:F205" si="12">IF(C200&gt;0,E200*C200,"")</f>
        <v/>
      </c>
    </row>
    <row r="201" spans="1:7" ht="26.25" x14ac:dyDescent="0.4">
      <c r="A201" s="127"/>
      <c r="B201" s="112" t="s">
        <v>91</v>
      </c>
      <c r="C201" s="244">
        <f>C59</f>
        <v>6</v>
      </c>
      <c r="D201" s="245" t="s">
        <v>2</v>
      </c>
      <c r="E201" s="246"/>
      <c r="F201" s="92">
        <f t="shared" si="12"/>
        <v>0</v>
      </c>
    </row>
    <row r="202" spans="1:7" ht="26.25" x14ac:dyDescent="0.4">
      <c r="A202" s="127"/>
      <c r="B202" s="112" t="s">
        <v>92</v>
      </c>
      <c r="C202" s="244">
        <f>C60</f>
        <v>11</v>
      </c>
      <c r="D202" s="245" t="s">
        <v>2</v>
      </c>
      <c r="E202" s="246"/>
      <c r="F202" s="92">
        <f t="shared" si="12"/>
        <v>0</v>
      </c>
    </row>
    <row r="203" spans="1:7" ht="26.25" x14ac:dyDescent="0.4">
      <c r="A203" s="127"/>
      <c r="B203" s="112" t="s">
        <v>93</v>
      </c>
      <c r="C203" s="244">
        <f>C61</f>
        <v>0</v>
      </c>
      <c r="D203" s="245" t="s">
        <v>2</v>
      </c>
      <c r="E203" s="246"/>
      <c r="F203" s="92" t="str">
        <f t="shared" si="12"/>
        <v/>
      </c>
    </row>
    <row r="204" spans="1:7" x14ac:dyDescent="0.4">
      <c r="A204" s="127"/>
      <c r="B204" s="112"/>
      <c r="C204" s="244"/>
      <c r="D204" s="245"/>
      <c r="E204" s="246"/>
      <c r="F204" s="92" t="str">
        <f t="shared" si="12"/>
        <v/>
      </c>
    </row>
    <row r="205" spans="1:7" x14ac:dyDescent="0.4">
      <c r="A205" s="127"/>
      <c r="B205" s="119" t="s">
        <v>96</v>
      </c>
      <c r="C205" s="244"/>
      <c r="D205" s="245"/>
      <c r="E205" s="248"/>
      <c r="F205" s="92" t="str">
        <f t="shared" si="12"/>
        <v/>
      </c>
    </row>
    <row r="206" spans="1:7" ht="26.25" x14ac:dyDescent="0.4">
      <c r="A206" s="127"/>
      <c r="B206" s="112" t="s">
        <v>94</v>
      </c>
      <c r="C206" s="244">
        <v>1</v>
      </c>
      <c r="D206" s="245" t="s">
        <v>2</v>
      </c>
      <c r="E206" s="246"/>
      <c r="F206" s="92">
        <f>IF(C206&gt;0,E206*C206,"")</f>
        <v>0</v>
      </c>
    </row>
    <row r="207" spans="1:7" x14ac:dyDescent="0.4">
      <c r="A207" s="127"/>
      <c r="B207" s="135"/>
      <c r="C207" s="253"/>
      <c r="D207" s="254"/>
      <c r="E207" s="254"/>
      <c r="F207" s="136">
        <f>$C207*E207</f>
        <v>0</v>
      </c>
    </row>
    <row r="208" spans="1:7" x14ac:dyDescent="0.4">
      <c r="A208" s="127"/>
      <c r="B208" s="126" t="str">
        <f>CONCATENATE("SOUS-TOTAL HT - ARTICLE ",A192)</f>
        <v>SOUS-TOTAL HT - ARTICLE 2.1</v>
      </c>
      <c r="C208" s="228"/>
      <c r="D208" s="229"/>
      <c r="E208" s="230"/>
      <c r="F208" s="137">
        <f>SUM(F192:F206)</f>
        <v>0</v>
      </c>
    </row>
    <row r="209" spans="1:6" x14ac:dyDescent="0.4">
      <c r="A209" s="127"/>
      <c r="B209" s="8"/>
      <c r="C209" s="221"/>
      <c r="D209" s="222"/>
      <c r="E209" s="227"/>
      <c r="F209" s="136"/>
    </row>
    <row r="210" spans="1:6" x14ac:dyDescent="0.4">
      <c r="A210" s="130" t="s">
        <v>23</v>
      </c>
      <c r="B210" s="10" t="s">
        <v>16</v>
      </c>
      <c r="C210" s="218"/>
      <c r="D210" s="219"/>
      <c r="E210" s="220"/>
      <c r="F210" s="81">
        <f>$C210*E210</f>
        <v>0</v>
      </c>
    </row>
    <row r="211" spans="1:6" x14ac:dyDescent="0.4">
      <c r="A211" s="127"/>
      <c r="B211" s="42"/>
      <c r="C211" s="221"/>
      <c r="D211" s="222"/>
      <c r="E211" s="227"/>
      <c r="F211" s="136"/>
    </row>
    <row r="212" spans="1:6" x14ac:dyDescent="0.4">
      <c r="A212" s="127"/>
      <c r="B212" s="119" t="s">
        <v>97</v>
      </c>
      <c r="C212" s="244"/>
      <c r="D212" s="245"/>
      <c r="E212" s="248"/>
      <c r="F212" s="81"/>
    </row>
    <row r="213" spans="1:6" x14ac:dyDescent="0.4">
      <c r="A213" s="127"/>
      <c r="B213" s="112" t="s">
        <v>98</v>
      </c>
      <c r="C213" s="244">
        <v>1</v>
      </c>
      <c r="D213" s="245" t="s">
        <v>2</v>
      </c>
      <c r="E213" s="246"/>
      <c r="F213" s="92">
        <f t="shared" ref="F213:F220" si="13">IF(C213&gt;0,E213*C213,"")</f>
        <v>0</v>
      </c>
    </row>
    <row r="214" spans="1:6" x14ac:dyDescent="0.4">
      <c r="A214" s="127"/>
      <c r="B214" s="112" t="s">
        <v>99</v>
      </c>
      <c r="C214" s="244">
        <v>1</v>
      </c>
      <c r="D214" s="245" t="s">
        <v>2</v>
      </c>
      <c r="E214" s="246"/>
      <c r="F214" s="92">
        <f t="shared" si="13"/>
        <v>0</v>
      </c>
    </row>
    <row r="215" spans="1:6" ht="26.25" x14ac:dyDescent="0.4">
      <c r="A215" s="127"/>
      <c r="B215" s="112" t="s">
        <v>101</v>
      </c>
      <c r="C215" s="244">
        <v>1</v>
      </c>
      <c r="D215" s="245" t="s">
        <v>2</v>
      </c>
      <c r="E215" s="246"/>
      <c r="F215" s="92">
        <f t="shared" si="13"/>
        <v>0</v>
      </c>
    </row>
    <row r="216" spans="1:6" x14ac:dyDescent="0.4">
      <c r="A216" s="127"/>
      <c r="B216" s="8" t="s">
        <v>152</v>
      </c>
      <c r="C216" s="218">
        <f>C16</f>
        <v>17</v>
      </c>
      <c r="D216" s="219" t="s">
        <v>1</v>
      </c>
      <c r="E216" s="220"/>
      <c r="F216" s="92">
        <f t="shared" si="13"/>
        <v>0</v>
      </c>
    </row>
    <row r="217" spans="1:6" x14ac:dyDescent="0.4">
      <c r="A217" s="127"/>
      <c r="B217" s="120"/>
      <c r="C217" s="244"/>
      <c r="D217" s="245"/>
      <c r="E217" s="246"/>
      <c r="F217" s="92" t="str">
        <f t="shared" si="13"/>
        <v/>
      </c>
    </row>
    <row r="218" spans="1:6" ht="26.25" x14ac:dyDescent="0.4">
      <c r="A218" s="127"/>
      <c r="B218" s="121" t="s">
        <v>108</v>
      </c>
      <c r="C218" s="244">
        <f>C16</f>
        <v>17</v>
      </c>
      <c r="D218" s="245" t="s">
        <v>2</v>
      </c>
      <c r="E218" s="246"/>
      <c r="F218" s="92">
        <f t="shared" si="13"/>
        <v>0</v>
      </c>
    </row>
    <row r="219" spans="1:6" x14ac:dyDescent="0.4">
      <c r="A219" s="127"/>
      <c r="B219" s="119"/>
      <c r="C219" s="244"/>
      <c r="D219" s="245"/>
      <c r="E219" s="248"/>
      <c r="F219" s="92" t="str">
        <f t="shared" si="13"/>
        <v/>
      </c>
    </row>
    <row r="220" spans="1:6" x14ac:dyDescent="0.4">
      <c r="A220" s="127"/>
      <c r="B220" s="105" t="s">
        <v>100</v>
      </c>
      <c r="C220" s="244">
        <v>1</v>
      </c>
      <c r="D220" s="245" t="s">
        <v>2</v>
      </c>
      <c r="E220" s="246"/>
      <c r="F220" s="92">
        <f t="shared" si="13"/>
        <v>0</v>
      </c>
    </row>
    <row r="221" spans="1:6" x14ac:dyDescent="0.4">
      <c r="A221" s="127"/>
      <c r="B221" s="42"/>
      <c r="C221" s="244"/>
      <c r="D221" s="245"/>
      <c r="E221" s="246"/>
      <c r="F221" s="81"/>
    </row>
    <row r="222" spans="1:6" x14ac:dyDescent="0.4">
      <c r="A222" s="127"/>
      <c r="B222" s="126" t="str">
        <f>CONCATENATE("SOUS-TOTAL HT - ARTICLE ",A$210)</f>
        <v>SOUS-TOTAL HT - ARTICLE 2.2</v>
      </c>
      <c r="C222" s="255"/>
      <c r="D222" s="256"/>
      <c r="E222" s="257"/>
      <c r="F222" s="132">
        <f>SUM(F212:F221)</f>
        <v>0</v>
      </c>
    </row>
    <row r="223" spans="1:6" x14ac:dyDescent="0.4">
      <c r="A223" s="127"/>
      <c r="B223" s="42"/>
      <c r="C223" s="244"/>
      <c r="D223" s="245"/>
      <c r="E223" s="246"/>
      <c r="F223" s="133"/>
    </row>
    <row r="224" spans="1:6" x14ac:dyDescent="0.4">
      <c r="A224" s="130" t="s">
        <v>33</v>
      </c>
      <c r="B224" s="10" t="s">
        <v>102</v>
      </c>
      <c r="C224" s="218"/>
      <c r="D224" s="219"/>
      <c r="E224" s="220"/>
      <c r="F224" s="133"/>
    </row>
    <row r="225" spans="1:175" s="34" customFormat="1" x14ac:dyDescent="0.4">
      <c r="A225" s="138"/>
      <c r="B225" s="43"/>
      <c r="C225" s="218"/>
      <c r="D225" s="219"/>
      <c r="E225" s="220"/>
      <c r="F225" s="13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  <c r="FJ225" s="1"/>
      <c r="FK225" s="1"/>
      <c r="FL225" s="1"/>
      <c r="FM225" s="1"/>
      <c r="FN225" s="1"/>
      <c r="FO225" s="1"/>
      <c r="FP225" s="1"/>
      <c r="FQ225" s="1"/>
      <c r="FR225" s="1"/>
      <c r="FS225" s="1"/>
    </row>
    <row r="226" spans="1:175" s="34" customFormat="1" ht="26.25" x14ac:dyDescent="0.4">
      <c r="A226" s="138"/>
      <c r="B226" s="2" t="s">
        <v>103</v>
      </c>
      <c r="C226" s="221"/>
      <c r="D226" s="222"/>
      <c r="E226" s="224"/>
      <c r="F226" s="13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  <c r="FJ226" s="1"/>
      <c r="FK226" s="1"/>
      <c r="FL226" s="1"/>
      <c r="FM226" s="1"/>
      <c r="FN226" s="1"/>
      <c r="FO226" s="1"/>
      <c r="FP226" s="1"/>
      <c r="FQ226" s="1"/>
      <c r="FR226" s="1"/>
      <c r="FS226" s="1"/>
    </row>
    <row r="227" spans="1:175" ht="26.25" x14ac:dyDescent="0.4">
      <c r="A227" s="138"/>
      <c r="B227" s="122" t="s">
        <v>125</v>
      </c>
      <c r="C227" s="221">
        <v>1</v>
      </c>
      <c r="D227" s="222" t="s">
        <v>2</v>
      </c>
      <c r="E227" s="223"/>
      <c r="F227" s="92">
        <f>IF(C227&gt;0,E227*C227,"")</f>
        <v>0</v>
      </c>
    </row>
    <row r="228" spans="1:175" x14ac:dyDescent="0.4">
      <c r="A228" s="138"/>
      <c r="B228" s="122" t="s">
        <v>145</v>
      </c>
      <c r="C228" s="221">
        <v>1</v>
      </c>
      <c r="D228" s="222" t="s">
        <v>2</v>
      </c>
      <c r="E228" s="223"/>
      <c r="F228" s="92">
        <f>IF(C228&gt;0,E228*C228,"")</f>
        <v>0</v>
      </c>
    </row>
    <row r="229" spans="1:175" x14ac:dyDescent="0.4">
      <c r="A229" s="138"/>
      <c r="B229" s="122" t="s">
        <v>174</v>
      </c>
      <c r="C229" s="224" t="s">
        <v>124</v>
      </c>
      <c r="D229" s="222" t="s">
        <v>2</v>
      </c>
      <c r="E229" s="223"/>
      <c r="F229" s="92"/>
    </row>
    <row r="230" spans="1:175" x14ac:dyDescent="0.4">
      <c r="A230" s="138"/>
      <c r="B230" s="122" t="s">
        <v>147</v>
      </c>
      <c r="C230" s="224">
        <v>1</v>
      </c>
      <c r="D230" s="222" t="s">
        <v>2</v>
      </c>
      <c r="E230" s="223"/>
      <c r="F230" s="92">
        <f>IF(C230&gt;0,E230*C230,"")</f>
        <v>0</v>
      </c>
    </row>
    <row r="231" spans="1:175" x14ac:dyDescent="0.4">
      <c r="A231" s="138"/>
      <c r="B231" s="122" t="s">
        <v>146</v>
      </c>
      <c r="C231" s="221">
        <v>1</v>
      </c>
      <c r="D231" s="222" t="s">
        <v>2</v>
      </c>
      <c r="E231" s="223"/>
      <c r="F231" s="92">
        <f>IF(C231&gt;0,E231*C231,"")</f>
        <v>0</v>
      </c>
    </row>
    <row r="232" spans="1:175" s="34" customFormat="1" x14ac:dyDescent="0.4">
      <c r="A232" s="138"/>
      <c r="B232" s="122" t="s">
        <v>129</v>
      </c>
      <c r="C232" s="221">
        <v>1</v>
      </c>
      <c r="D232" s="222" t="s">
        <v>2</v>
      </c>
      <c r="E232" s="223"/>
      <c r="F232" s="92">
        <f>IF(C232&gt;0,E232*C232,"")</f>
        <v>0</v>
      </c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  <c r="FG232" s="1"/>
      <c r="FH232" s="1"/>
      <c r="FI232" s="1"/>
      <c r="FJ232" s="1"/>
      <c r="FK232" s="1"/>
      <c r="FL232" s="1"/>
      <c r="FM232" s="1"/>
      <c r="FN232" s="1"/>
      <c r="FO232" s="1"/>
      <c r="FP232" s="1"/>
      <c r="FQ232" s="1"/>
      <c r="FR232" s="1"/>
      <c r="FS232" s="1"/>
    </row>
    <row r="233" spans="1:175" ht="26.25" x14ac:dyDescent="0.4">
      <c r="A233" s="138"/>
      <c r="B233" s="122" t="s">
        <v>148</v>
      </c>
      <c r="C233" s="221">
        <v>1</v>
      </c>
      <c r="D233" s="222" t="s">
        <v>2</v>
      </c>
      <c r="E233" s="223"/>
      <c r="F233" s="92">
        <f>IF(C233&gt;0,E233*C233,"")</f>
        <v>0</v>
      </c>
    </row>
    <row r="234" spans="1:175" x14ac:dyDescent="0.4">
      <c r="A234" s="138"/>
      <c r="B234" s="122"/>
      <c r="C234" s="221"/>
      <c r="D234" s="222"/>
      <c r="E234" s="223"/>
      <c r="F234" s="92"/>
    </row>
    <row r="235" spans="1:175" x14ac:dyDescent="0.4">
      <c r="A235" s="138"/>
      <c r="B235" s="122"/>
      <c r="C235" s="221"/>
      <c r="D235" s="222"/>
      <c r="E235" s="223"/>
      <c r="F235" s="92"/>
    </row>
    <row r="236" spans="1:175" x14ac:dyDescent="0.4">
      <c r="A236" s="138"/>
      <c r="B236" s="2" t="s">
        <v>172</v>
      </c>
      <c r="C236" s="221"/>
      <c r="D236" s="222"/>
      <c r="E236" s="224"/>
      <c r="F236" s="92" t="str">
        <f t="shared" ref="F236:F242" si="14">IF(C236&gt;0,E236*C236,"")</f>
        <v/>
      </c>
    </row>
    <row r="237" spans="1:175" x14ac:dyDescent="0.4">
      <c r="A237" s="138"/>
      <c r="B237" s="122" t="s">
        <v>171</v>
      </c>
      <c r="C237" s="221"/>
      <c r="D237" s="222"/>
      <c r="E237" s="223"/>
      <c r="F237" s="92" t="str">
        <f>IF(C237&gt;0,E237*C237,"")</f>
        <v/>
      </c>
    </row>
    <row r="238" spans="1:175" x14ac:dyDescent="0.4">
      <c r="A238" s="138"/>
      <c r="B238" s="2" t="s">
        <v>180</v>
      </c>
      <c r="C238" s="221">
        <f>2*22</f>
        <v>44</v>
      </c>
      <c r="D238" s="222" t="s">
        <v>1</v>
      </c>
      <c r="E238" s="223"/>
      <c r="F238" s="92">
        <f>IF(C238&gt;0,E238*C238,"")</f>
        <v>0</v>
      </c>
    </row>
    <row r="239" spans="1:175" ht="12.75" customHeight="1" x14ac:dyDescent="0.4">
      <c r="A239" s="138"/>
      <c r="B239" s="2" t="s">
        <v>104</v>
      </c>
      <c r="C239" s="221">
        <v>5</v>
      </c>
      <c r="D239" s="222" t="s">
        <v>1</v>
      </c>
      <c r="E239" s="223"/>
      <c r="F239" s="92">
        <f>IF(C239&gt;0,E239*C239,"")</f>
        <v>0</v>
      </c>
    </row>
    <row r="240" spans="1:175" ht="12.75" customHeight="1" x14ac:dyDescent="0.4">
      <c r="A240" s="138"/>
      <c r="C240" s="221"/>
      <c r="D240" s="222"/>
      <c r="E240" s="223"/>
      <c r="F240" s="92"/>
    </row>
    <row r="241" spans="1:175" x14ac:dyDescent="0.4">
      <c r="A241" s="138"/>
      <c r="B241" s="122" t="s">
        <v>131</v>
      </c>
      <c r="C241" s="221"/>
      <c r="D241" s="222"/>
      <c r="E241" s="223"/>
      <c r="F241" s="92" t="str">
        <f t="shared" si="14"/>
        <v/>
      </c>
    </row>
    <row r="242" spans="1:175" x14ac:dyDescent="0.4">
      <c r="A242" s="138"/>
      <c r="B242" s="2" t="s">
        <v>132</v>
      </c>
      <c r="C242" s="221">
        <f>C59*2+C60*3+C61*3</f>
        <v>45</v>
      </c>
      <c r="D242" s="222" t="s">
        <v>1</v>
      </c>
      <c r="E242" s="223"/>
      <c r="F242" s="92">
        <f t="shared" si="14"/>
        <v>0</v>
      </c>
    </row>
    <row r="243" spans="1:175" s="34" customFormat="1" x14ac:dyDescent="0.4">
      <c r="A243" s="138"/>
      <c r="B243" s="122"/>
      <c r="C243" s="221"/>
      <c r="D243" s="222"/>
      <c r="E243" s="223"/>
      <c r="F243" s="92" t="str">
        <f>IF(C243&gt;0,E243*C243,"")</f>
        <v/>
      </c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  <c r="FG243" s="1"/>
      <c r="FH243" s="1"/>
      <c r="FI243" s="1"/>
      <c r="FJ243" s="1"/>
      <c r="FK243" s="1"/>
      <c r="FL243" s="1"/>
      <c r="FM243" s="1"/>
      <c r="FN243" s="1"/>
      <c r="FO243" s="1"/>
      <c r="FP243" s="1"/>
      <c r="FQ243" s="1"/>
      <c r="FR243" s="1"/>
      <c r="FS243" s="1"/>
    </row>
    <row r="244" spans="1:175" s="34" customFormat="1" x14ac:dyDescent="0.4">
      <c r="A244" s="138"/>
      <c r="B244" s="2" t="s">
        <v>105</v>
      </c>
      <c r="C244" s="221">
        <v>1</v>
      </c>
      <c r="D244" s="222" t="s">
        <v>2</v>
      </c>
      <c r="E244" s="223"/>
      <c r="F244" s="92">
        <f>IF(C244&gt;0,E244*C244,"")</f>
        <v>0</v>
      </c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  <c r="FG244" s="1"/>
      <c r="FH244" s="1"/>
      <c r="FI244" s="1"/>
      <c r="FJ244" s="1"/>
      <c r="FK244" s="1"/>
      <c r="FL244" s="1"/>
      <c r="FM244" s="1"/>
      <c r="FN244" s="1"/>
      <c r="FO244" s="1"/>
      <c r="FP244" s="1"/>
      <c r="FQ244" s="1"/>
      <c r="FR244" s="1"/>
      <c r="FS244" s="1"/>
    </row>
    <row r="245" spans="1:175" x14ac:dyDescent="0.4">
      <c r="A245" s="127"/>
      <c r="B245" s="8"/>
      <c r="C245" s="218"/>
      <c r="D245" s="219"/>
      <c r="E245" s="220"/>
      <c r="F245" s="84"/>
    </row>
    <row r="246" spans="1:175" x14ac:dyDescent="0.4">
      <c r="A246" s="127"/>
      <c r="B246" s="126" t="str">
        <f>CONCATENATE("SOUS-TOTAL HT - ARTICLE ",A$224)</f>
        <v>SOUS-TOTAL HT - ARTICLE 2.3</v>
      </c>
      <c r="C246" s="237"/>
      <c r="D246" s="238"/>
      <c r="E246" s="239"/>
      <c r="F246" s="139">
        <f>SUM(F225:F244)</f>
        <v>0</v>
      </c>
    </row>
    <row r="247" spans="1:175" x14ac:dyDescent="0.4">
      <c r="A247" s="127"/>
      <c r="B247" s="43"/>
      <c r="C247" s="218"/>
      <c r="D247" s="219"/>
      <c r="E247" s="220"/>
      <c r="F247" s="84"/>
    </row>
    <row r="248" spans="1:175" x14ac:dyDescent="0.4">
      <c r="A248" s="127"/>
      <c r="B248" s="43"/>
      <c r="C248" s="218"/>
      <c r="D248" s="219"/>
      <c r="E248" s="220"/>
      <c r="F248" s="84"/>
    </row>
    <row r="249" spans="1:175" x14ac:dyDescent="0.4">
      <c r="A249" s="127"/>
      <c r="B249" s="43"/>
      <c r="C249" s="218"/>
      <c r="D249" s="219"/>
      <c r="E249" s="220"/>
      <c r="F249" s="84"/>
    </row>
    <row r="250" spans="1:175" x14ac:dyDescent="0.4">
      <c r="A250" s="127"/>
      <c r="B250" s="43"/>
      <c r="C250" s="218"/>
      <c r="D250" s="219"/>
      <c r="E250" s="220"/>
      <c r="F250" s="84"/>
    </row>
    <row r="251" spans="1:175" x14ac:dyDescent="0.4">
      <c r="A251" s="127"/>
      <c r="B251" s="43"/>
      <c r="C251" s="218"/>
      <c r="D251" s="219"/>
      <c r="E251" s="220"/>
      <c r="F251" s="84"/>
    </row>
    <row r="252" spans="1:175" x14ac:dyDescent="0.4">
      <c r="A252" s="127"/>
      <c r="B252" s="43"/>
      <c r="C252" s="218"/>
      <c r="D252" s="219"/>
      <c r="E252" s="220"/>
      <c r="F252" s="84"/>
    </row>
    <row r="253" spans="1:175" x14ac:dyDescent="0.4">
      <c r="A253" s="127"/>
      <c r="B253" s="43"/>
      <c r="C253" s="218"/>
      <c r="D253" s="219"/>
      <c r="E253" s="220"/>
      <c r="F253" s="84"/>
    </row>
    <row r="254" spans="1:175" x14ac:dyDescent="0.4">
      <c r="A254" s="127"/>
      <c r="B254" s="43"/>
      <c r="C254" s="218"/>
      <c r="D254" s="219"/>
      <c r="E254" s="220"/>
      <c r="F254" s="84"/>
    </row>
    <row r="255" spans="1:175" x14ac:dyDescent="0.4">
      <c r="A255" s="127"/>
      <c r="B255" s="43"/>
      <c r="C255" s="218"/>
      <c r="D255" s="219"/>
      <c r="E255" s="220"/>
      <c r="F255" s="84"/>
    </row>
    <row r="256" spans="1:175" x14ac:dyDescent="0.4">
      <c r="A256" s="127"/>
      <c r="B256" s="43"/>
      <c r="C256" s="218"/>
      <c r="D256" s="219"/>
      <c r="E256" s="220"/>
      <c r="F256" s="84"/>
    </row>
    <row r="257" spans="1:6" x14ac:dyDescent="0.4">
      <c r="A257" s="127"/>
      <c r="B257" s="43"/>
      <c r="C257" s="218"/>
      <c r="D257" s="219"/>
      <c r="E257" s="220"/>
      <c r="F257" s="84"/>
    </row>
    <row r="258" spans="1:6" x14ac:dyDescent="0.4">
      <c r="A258" s="127"/>
      <c r="B258" s="43"/>
      <c r="C258" s="218"/>
      <c r="D258" s="219"/>
      <c r="E258" s="220"/>
      <c r="F258" s="84"/>
    </row>
    <row r="259" spans="1:6" x14ac:dyDescent="0.4">
      <c r="A259" s="127"/>
      <c r="B259" s="43"/>
      <c r="C259" s="218"/>
      <c r="D259" s="219"/>
      <c r="E259" s="220"/>
      <c r="F259" s="84"/>
    </row>
    <row r="260" spans="1:6" x14ac:dyDescent="0.4">
      <c r="A260" s="127"/>
      <c r="B260" s="43"/>
      <c r="C260" s="218"/>
      <c r="D260" s="219"/>
      <c r="E260" s="220"/>
      <c r="F260" s="84"/>
    </row>
    <row r="261" spans="1:6" x14ac:dyDescent="0.4">
      <c r="A261" s="127"/>
      <c r="B261" s="43"/>
      <c r="C261" s="218"/>
      <c r="D261" s="219"/>
      <c r="E261" s="220"/>
      <c r="F261" s="84"/>
    </row>
    <row r="262" spans="1:6" x14ac:dyDescent="0.4">
      <c r="A262" s="127"/>
      <c r="B262" s="43"/>
      <c r="C262" s="218"/>
      <c r="D262" s="219"/>
      <c r="E262" s="220"/>
      <c r="F262" s="84"/>
    </row>
    <row r="263" spans="1:6" x14ac:dyDescent="0.4">
      <c r="A263" s="127"/>
      <c r="B263" s="43"/>
      <c r="C263" s="218"/>
      <c r="D263" s="219"/>
      <c r="E263" s="220"/>
      <c r="F263" s="84"/>
    </row>
    <row r="264" spans="1:6" x14ac:dyDescent="0.4">
      <c r="A264" s="127"/>
      <c r="B264" s="43"/>
      <c r="C264" s="218"/>
      <c r="D264" s="219"/>
      <c r="E264" s="220"/>
      <c r="F264" s="84"/>
    </row>
    <row r="265" spans="1:6" x14ac:dyDescent="0.4">
      <c r="A265" s="127"/>
      <c r="B265" s="43"/>
      <c r="C265" s="218"/>
      <c r="D265" s="219"/>
      <c r="E265" s="220"/>
      <c r="F265" s="84"/>
    </row>
    <row r="266" spans="1:6" x14ac:dyDescent="0.4">
      <c r="A266" s="127"/>
      <c r="B266" s="43"/>
      <c r="C266" s="218"/>
      <c r="D266" s="219"/>
      <c r="E266" s="220"/>
      <c r="F266" s="84"/>
    </row>
    <row r="267" spans="1:6" x14ac:dyDescent="0.4">
      <c r="A267" s="127"/>
      <c r="B267" s="43"/>
      <c r="C267" s="22"/>
      <c r="D267" s="16"/>
      <c r="E267" s="17"/>
      <c r="F267" s="84"/>
    </row>
    <row r="268" spans="1:6" x14ac:dyDescent="0.4">
      <c r="A268" s="127"/>
      <c r="B268" s="43"/>
      <c r="C268" s="22"/>
      <c r="D268" s="16"/>
      <c r="E268" s="17"/>
      <c r="F268" s="84"/>
    </row>
    <row r="269" spans="1:6" x14ac:dyDescent="0.4">
      <c r="A269" s="127"/>
      <c r="B269" s="43"/>
      <c r="C269" s="22"/>
      <c r="D269" s="16"/>
      <c r="E269" s="17"/>
      <c r="F269" s="84"/>
    </row>
    <row r="270" spans="1:6" x14ac:dyDescent="0.4">
      <c r="A270" s="127"/>
      <c r="B270" s="43"/>
      <c r="C270" s="22"/>
      <c r="D270" s="16"/>
      <c r="E270" s="17"/>
      <c r="F270" s="84"/>
    </row>
    <row r="271" spans="1:6" x14ac:dyDescent="0.4">
      <c r="A271" s="127"/>
      <c r="B271" s="43"/>
      <c r="C271" s="22"/>
      <c r="D271" s="16"/>
      <c r="E271" s="17"/>
      <c r="F271" s="84"/>
    </row>
    <row r="272" spans="1:6" x14ac:dyDescent="0.4">
      <c r="A272" s="127"/>
      <c r="B272" s="43"/>
      <c r="C272" s="22"/>
      <c r="D272" s="16"/>
      <c r="E272" s="17"/>
      <c r="F272" s="84"/>
    </row>
    <row r="273" spans="1:6" x14ac:dyDescent="0.4">
      <c r="A273" s="127"/>
      <c r="B273" s="43"/>
      <c r="C273" s="22"/>
      <c r="D273" s="16"/>
      <c r="E273" s="17"/>
      <c r="F273" s="84"/>
    </row>
    <row r="274" spans="1:6" x14ac:dyDescent="0.4">
      <c r="A274" s="127"/>
      <c r="B274" s="43"/>
      <c r="C274" s="22"/>
      <c r="D274" s="16"/>
      <c r="E274" s="17"/>
      <c r="F274" s="84"/>
    </row>
    <row r="275" spans="1:6" x14ac:dyDescent="0.4">
      <c r="A275" s="127"/>
      <c r="B275" s="43"/>
      <c r="C275" s="22"/>
      <c r="D275" s="16"/>
      <c r="E275" s="17"/>
      <c r="F275" s="84"/>
    </row>
    <row r="276" spans="1:6" x14ac:dyDescent="0.4">
      <c r="A276" s="127"/>
      <c r="B276" s="43"/>
      <c r="C276" s="22"/>
      <c r="D276" s="16"/>
      <c r="E276" s="17"/>
      <c r="F276" s="84"/>
    </row>
    <row r="277" spans="1:6" x14ac:dyDescent="0.4">
      <c r="A277" s="127"/>
      <c r="B277" s="43"/>
      <c r="C277" s="22"/>
      <c r="D277" s="16"/>
      <c r="E277" s="17"/>
      <c r="F277" s="84"/>
    </row>
    <row r="278" spans="1:6" x14ac:dyDescent="0.4">
      <c r="A278" s="127"/>
      <c r="B278" s="43"/>
      <c r="C278" s="22"/>
      <c r="D278" s="16"/>
      <c r="E278" s="17"/>
      <c r="F278" s="84"/>
    </row>
    <row r="279" spans="1:6" x14ac:dyDescent="0.4">
      <c r="A279" s="127"/>
      <c r="B279" s="43"/>
      <c r="C279" s="22"/>
      <c r="D279" s="16"/>
      <c r="E279" s="17"/>
      <c r="F279" s="84"/>
    </row>
    <row r="280" spans="1:6" x14ac:dyDescent="0.4">
      <c r="A280" s="127"/>
      <c r="B280" s="43"/>
      <c r="C280" s="22"/>
      <c r="D280" s="16"/>
      <c r="E280" s="17"/>
      <c r="F280" s="84"/>
    </row>
    <row r="281" spans="1:6" x14ac:dyDescent="0.4">
      <c r="A281" s="127"/>
      <c r="B281" s="43"/>
      <c r="C281" s="22"/>
      <c r="D281" s="16"/>
      <c r="E281" s="17"/>
      <c r="F281" s="84"/>
    </row>
    <row r="282" spans="1:6" x14ac:dyDescent="0.4">
      <c r="A282" s="127"/>
      <c r="B282" s="43"/>
      <c r="C282" s="22"/>
      <c r="D282" s="16"/>
      <c r="E282" s="17"/>
      <c r="F282" s="84"/>
    </row>
    <row r="283" spans="1:6" x14ac:dyDescent="0.4">
      <c r="A283" s="127"/>
      <c r="B283" s="43"/>
      <c r="C283" s="22"/>
      <c r="D283" s="16"/>
      <c r="E283" s="17"/>
      <c r="F283" s="84"/>
    </row>
    <row r="284" spans="1:6" x14ac:dyDescent="0.4">
      <c r="A284" s="127"/>
      <c r="B284" s="43"/>
      <c r="C284" s="22"/>
      <c r="D284" s="16"/>
      <c r="E284" s="17"/>
      <c r="F284" s="84"/>
    </row>
    <row r="285" spans="1:6" x14ac:dyDescent="0.4">
      <c r="A285" s="127"/>
      <c r="B285" s="43"/>
      <c r="C285" s="22"/>
      <c r="D285" s="16"/>
      <c r="E285" s="17"/>
      <c r="F285" s="84"/>
    </row>
    <row r="286" spans="1:6" x14ac:dyDescent="0.4">
      <c r="A286" s="127"/>
      <c r="B286" s="43"/>
      <c r="C286" s="22"/>
      <c r="D286" s="16"/>
      <c r="E286" s="17"/>
      <c r="F286" s="84"/>
    </row>
    <row r="287" spans="1:6" x14ac:dyDescent="0.4">
      <c r="A287" s="127"/>
      <c r="B287" s="43"/>
      <c r="C287" s="22"/>
      <c r="D287" s="16"/>
      <c r="E287" s="17"/>
      <c r="F287" s="84"/>
    </row>
    <row r="288" spans="1:6" x14ac:dyDescent="0.4">
      <c r="A288" s="127"/>
      <c r="B288" s="43"/>
      <c r="C288" s="22"/>
      <c r="D288" s="16"/>
      <c r="E288" s="17"/>
      <c r="F288" s="84"/>
    </row>
    <row r="289" spans="1:6" x14ac:dyDescent="0.4">
      <c r="A289" s="127"/>
      <c r="B289" s="43"/>
      <c r="C289" s="22"/>
      <c r="D289" s="16"/>
      <c r="E289" s="17"/>
      <c r="F289" s="84"/>
    </row>
    <row r="290" spans="1:6" x14ac:dyDescent="0.4">
      <c r="A290" s="127"/>
      <c r="B290" s="43"/>
      <c r="C290" s="22"/>
      <c r="D290" s="16"/>
      <c r="E290" s="17"/>
      <c r="F290" s="84"/>
    </row>
    <row r="291" spans="1:6" x14ac:dyDescent="0.4">
      <c r="A291" s="140"/>
      <c r="B291" s="40"/>
      <c r="C291" s="35"/>
      <c r="D291" s="36"/>
      <c r="E291" s="37"/>
      <c r="F291" s="139"/>
    </row>
    <row r="292" spans="1:6" ht="15.75" x14ac:dyDescent="0.5">
      <c r="A292" s="127"/>
      <c r="B292" s="123" t="s">
        <v>8</v>
      </c>
      <c r="C292" s="15"/>
      <c r="D292" s="16"/>
      <c r="E292" s="17"/>
      <c r="F292" s="84"/>
    </row>
    <row r="293" spans="1:6" ht="15.75" x14ac:dyDescent="0.5">
      <c r="A293" s="127"/>
      <c r="B293" s="60"/>
      <c r="C293" s="15"/>
      <c r="D293" s="16"/>
      <c r="E293" s="17"/>
      <c r="F293" s="84"/>
    </row>
    <row r="294" spans="1:6" ht="15.75" x14ac:dyDescent="0.5">
      <c r="A294" s="127"/>
      <c r="B294" s="124" t="str">
        <f>B5</f>
        <v>17 logements collectifs</v>
      </c>
      <c r="C294" s="15"/>
      <c r="D294" s="16"/>
      <c r="E294" s="17"/>
      <c r="F294" s="84"/>
    </row>
    <row r="295" spans="1:6" x14ac:dyDescent="0.4">
      <c r="A295" s="127"/>
      <c r="C295" s="15"/>
      <c r="D295" s="16"/>
      <c r="E295" s="17"/>
      <c r="F295" s="84"/>
    </row>
    <row r="296" spans="1:6" x14ac:dyDescent="0.4">
      <c r="A296" s="127"/>
      <c r="C296" s="15"/>
      <c r="D296" s="16"/>
      <c r="E296" s="17"/>
      <c r="F296" s="84"/>
    </row>
    <row r="297" spans="1:6" x14ac:dyDescent="0.4">
      <c r="A297" s="127"/>
      <c r="C297" s="15"/>
      <c r="D297" s="16"/>
      <c r="E297" s="17"/>
      <c r="F297" s="84"/>
    </row>
    <row r="298" spans="1:6" x14ac:dyDescent="0.4">
      <c r="A298" s="127"/>
      <c r="C298" s="15"/>
      <c r="D298" s="16"/>
      <c r="E298" s="17"/>
      <c r="F298" s="84"/>
    </row>
    <row r="299" spans="1:6" x14ac:dyDescent="0.4">
      <c r="A299" s="127"/>
      <c r="C299" s="15"/>
      <c r="D299" s="16"/>
      <c r="E299" s="17"/>
      <c r="F299" s="84"/>
    </row>
    <row r="300" spans="1:6" x14ac:dyDescent="0.4">
      <c r="A300" s="127"/>
      <c r="C300" s="15"/>
      <c r="D300" s="16"/>
      <c r="E300" s="17"/>
      <c r="F300" s="84"/>
    </row>
    <row r="301" spans="1:6" x14ac:dyDescent="0.4">
      <c r="A301" s="127"/>
      <c r="C301" s="15"/>
      <c r="D301" s="16"/>
      <c r="E301" s="17"/>
      <c r="F301" s="84"/>
    </row>
    <row r="302" spans="1:6" x14ac:dyDescent="0.4">
      <c r="A302" s="127"/>
      <c r="B302" s="41" t="str">
        <f>B7</f>
        <v>DESCRIPTION DES INSTALLATIONS DE COURANTS FORTS</v>
      </c>
      <c r="C302" s="15"/>
      <c r="D302" s="16"/>
      <c r="E302" s="17"/>
      <c r="F302" s="84"/>
    </row>
    <row r="303" spans="1:6" x14ac:dyDescent="0.4">
      <c r="A303" s="127"/>
      <c r="C303" s="15"/>
      <c r="D303" s="16"/>
      <c r="E303" s="17"/>
      <c r="F303" s="84"/>
    </row>
    <row r="304" spans="1:6" x14ac:dyDescent="0.4">
      <c r="A304" s="127" t="str">
        <f>A$9</f>
        <v>1.1</v>
      </c>
      <c r="B304" s="2" t="str">
        <f>B9</f>
        <v>ORIGINE DES INSTALLATIONS</v>
      </c>
      <c r="C304" s="15"/>
      <c r="D304" s="16"/>
      <c r="E304" s="16"/>
      <c r="F304" s="84">
        <f>F21</f>
        <v>0</v>
      </c>
    </row>
    <row r="305" spans="1:6" ht="9" customHeight="1" x14ac:dyDescent="0.4">
      <c r="A305" s="127"/>
      <c r="C305" s="15"/>
      <c r="D305" s="16"/>
      <c r="E305" s="16"/>
      <c r="F305" s="84"/>
    </row>
    <row r="306" spans="1:6" x14ac:dyDescent="0.4">
      <c r="A306" s="127" t="str">
        <f>A$23</f>
        <v>1.2</v>
      </c>
      <c r="B306" s="2" t="str">
        <f>B23</f>
        <v>ALIMENTATIONS GENERALES BASSE TENSION</v>
      </c>
      <c r="C306" s="15"/>
      <c r="D306" s="16"/>
      <c r="E306" s="16"/>
      <c r="F306" s="84">
        <f>F40</f>
        <v>0</v>
      </c>
    </row>
    <row r="307" spans="1:6" ht="9" customHeight="1" x14ac:dyDescent="0.4">
      <c r="A307" s="127"/>
      <c r="C307" s="15"/>
      <c r="D307" s="16"/>
      <c r="E307" s="16"/>
      <c r="F307" s="84">
        <f>F210</f>
        <v>0</v>
      </c>
    </row>
    <row r="308" spans="1:6" x14ac:dyDescent="0.4">
      <c r="A308" s="127" t="str">
        <f>A$42</f>
        <v>1.3</v>
      </c>
      <c r="B308" s="2" t="str">
        <f>B42</f>
        <v>CIRCUIT DE TERRE</v>
      </c>
      <c r="C308" s="15"/>
      <c r="D308" s="16"/>
      <c r="E308" s="16"/>
      <c r="F308" s="84">
        <f>F50</f>
        <v>0</v>
      </c>
    </row>
    <row r="309" spans="1:6" ht="9" customHeight="1" x14ac:dyDescent="0.4">
      <c r="A309" s="127"/>
      <c r="C309" s="15"/>
      <c r="D309" s="16"/>
      <c r="E309" s="16"/>
      <c r="F309" s="84">
        <f>F212</f>
        <v>0</v>
      </c>
    </row>
    <row r="310" spans="1:6" x14ac:dyDescent="0.4">
      <c r="A310" s="127" t="str">
        <f>A$52</f>
        <v>1.4</v>
      </c>
      <c r="B310" s="2" t="str">
        <f>B52</f>
        <v>TABLEAUX ELECTRIQUES D'ABONNES</v>
      </c>
      <c r="C310" s="15"/>
      <c r="D310" s="16"/>
      <c r="E310" s="16"/>
      <c r="F310" s="84">
        <f>F65</f>
        <v>0</v>
      </c>
    </row>
    <row r="311" spans="1:6" ht="9" customHeight="1" x14ac:dyDescent="0.4">
      <c r="A311" s="127"/>
      <c r="C311" s="15"/>
      <c r="D311" s="16"/>
      <c r="E311" s="16"/>
      <c r="F311" s="84"/>
    </row>
    <row r="312" spans="1:6" x14ac:dyDescent="0.4">
      <c r="A312" s="127" t="str">
        <f>A$67</f>
        <v>1.5</v>
      </c>
      <c r="B312" s="2" t="str">
        <f>B67</f>
        <v>EQUIPEMENT DES LOGEMENTS</v>
      </c>
      <c r="C312" s="15"/>
      <c r="D312" s="16"/>
      <c r="E312" s="16"/>
      <c r="F312" s="84">
        <f>F122</f>
        <v>0</v>
      </c>
    </row>
    <row r="313" spans="1:6" ht="9" customHeight="1" x14ac:dyDescent="0.4">
      <c r="A313" s="127"/>
      <c r="C313" s="15"/>
      <c r="D313" s="16"/>
      <c r="E313" s="16"/>
      <c r="F313" s="84"/>
    </row>
    <row r="314" spans="1:6" x14ac:dyDescent="0.4">
      <c r="A314" s="127" t="str">
        <f>A$124</f>
        <v>1.6</v>
      </c>
      <c r="B314" s="2" t="str">
        <f>B124</f>
        <v>EQUIPEMENT DES PARTIES COMMUNES</v>
      </c>
      <c r="C314" s="15"/>
      <c r="D314" s="16"/>
      <c r="E314" s="16"/>
      <c r="F314" s="84">
        <f>F186</f>
        <v>0</v>
      </c>
    </row>
    <row r="315" spans="1:6" x14ac:dyDescent="0.4">
      <c r="A315" s="127"/>
      <c r="B315" s="39"/>
      <c r="C315" s="15"/>
      <c r="D315" s="16"/>
      <c r="E315" s="16"/>
      <c r="F315" s="151"/>
    </row>
    <row r="316" spans="1:6" x14ac:dyDescent="0.4">
      <c r="A316" s="127"/>
      <c r="B316" s="41" t="str">
        <f>B190</f>
        <v>DESCRIPTION DES INSTALLATIONS DE COURANTS FAIBLES</v>
      </c>
      <c r="C316" s="15"/>
      <c r="D316" s="16"/>
      <c r="E316" s="16"/>
      <c r="F316" s="151"/>
    </row>
    <row r="317" spans="1:6" x14ac:dyDescent="0.4">
      <c r="A317" s="127"/>
      <c r="B317" s="39"/>
      <c r="C317" s="15"/>
      <c r="D317" s="16"/>
      <c r="E317" s="16"/>
      <c r="F317" s="151"/>
    </row>
    <row r="318" spans="1:6" x14ac:dyDescent="0.4">
      <c r="A318" s="127" t="str">
        <f>A192</f>
        <v>2.1</v>
      </c>
      <c r="B318" s="125" t="str">
        <f>B192</f>
        <v>RESEAU DE COMMUNICATION</v>
      </c>
      <c r="C318" s="15"/>
      <c r="D318" s="16"/>
      <c r="E318" s="16"/>
      <c r="F318" s="151">
        <f>F208</f>
        <v>0</v>
      </c>
    </row>
    <row r="319" spans="1:6" ht="9" customHeight="1" x14ac:dyDescent="0.4">
      <c r="A319" s="127"/>
      <c r="C319" s="15"/>
      <c r="D319" s="16"/>
      <c r="E319" s="16"/>
      <c r="F319" s="84"/>
    </row>
    <row r="320" spans="1:6" x14ac:dyDescent="0.4">
      <c r="A320" s="127" t="str">
        <f>A$210</f>
        <v>2.2</v>
      </c>
      <c r="B320" s="125" t="str">
        <f>B210</f>
        <v>TELEVISION</v>
      </c>
      <c r="C320" s="15"/>
      <c r="D320" s="16"/>
      <c r="E320" s="16"/>
      <c r="F320" s="152">
        <f>F222</f>
        <v>0</v>
      </c>
    </row>
    <row r="321" spans="1:6" ht="9" customHeight="1" x14ac:dyDescent="0.4">
      <c r="A321" s="127"/>
      <c r="C321" s="15"/>
      <c r="D321" s="16"/>
      <c r="E321" s="16"/>
      <c r="F321" s="84">
        <f>F224</f>
        <v>0</v>
      </c>
    </row>
    <row r="322" spans="1:6" x14ac:dyDescent="0.4">
      <c r="A322" s="127" t="str">
        <f>A$224</f>
        <v>2.3</v>
      </c>
      <c r="B322" s="2" t="str">
        <f>B224</f>
        <v>VIDEOPHONIE - CONTRÔLE D'ACCES</v>
      </c>
      <c r="C322" s="15"/>
      <c r="D322" s="16"/>
      <c r="E322" s="16"/>
      <c r="F322" s="152">
        <f>F246</f>
        <v>0</v>
      </c>
    </row>
    <row r="323" spans="1:6" ht="9" customHeight="1" x14ac:dyDescent="0.4">
      <c r="A323" s="127"/>
      <c r="C323" s="15"/>
      <c r="D323" s="16"/>
      <c r="E323" s="16"/>
      <c r="F323" s="84">
        <f>F226</f>
        <v>0</v>
      </c>
    </row>
    <row r="324" spans="1:6" x14ac:dyDescent="0.4">
      <c r="A324" s="127"/>
      <c r="C324" s="15"/>
      <c r="D324" s="16"/>
      <c r="E324" s="16"/>
      <c r="F324" s="152"/>
    </row>
    <row r="325" spans="1:6" x14ac:dyDescent="0.4">
      <c r="A325" s="127"/>
      <c r="C325" s="15"/>
      <c r="D325" s="16"/>
      <c r="E325" s="16"/>
      <c r="F325" s="136"/>
    </row>
    <row r="326" spans="1:6" x14ac:dyDescent="0.4">
      <c r="A326" s="127"/>
      <c r="C326" s="15"/>
      <c r="D326" s="16"/>
      <c r="E326" s="16"/>
      <c r="F326" s="136"/>
    </row>
    <row r="327" spans="1:6" x14ac:dyDescent="0.4">
      <c r="A327" s="127"/>
      <c r="C327" s="15"/>
      <c r="D327" s="16"/>
      <c r="E327" s="16"/>
      <c r="F327" s="136"/>
    </row>
    <row r="328" spans="1:6" x14ac:dyDescent="0.4">
      <c r="A328" s="127"/>
      <c r="C328" s="15"/>
      <c r="D328" s="16"/>
      <c r="E328" s="16"/>
      <c r="F328" s="136"/>
    </row>
    <row r="329" spans="1:6" x14ac:dyDescent="0.4">
      <c r="A329" s="127"/>
      <c r="C329" s="15"/>
      <c r="D329" s="16"/>
      <c r="E329" s="16"/>
      <c r="F329" s="136"/>
    </row>
    <row r="330" spans="1:6" x14ac:dyDescent="0.4">
      <c r="A330" s="127"/>
      <c r="C330" s="15"/>
      <c r="D330" s="16"/>
      <c r="E330" s="16"/>
      <c r="F330" s="136"/>
    </row>
    <row r="331" spans="1:6" x14ac:dyDescent="0.4">
      <c r="A331" s="127"/>
      <c r="C331" s="15"/>
      <c r="D331" s="16"/>
      <c r="E331" s="16"/>
      <c r="F331" s="136"/>
    </row>
    <row r="332" spans="1:6" x14ac:dyDescent="0.4">
      <c r="A332" s="127"/>
      <c r="C332" s="15"/>
      <c r="D332" s="16"/>
      <c r="E332" s="16"/>
      <c r="F332" s="136"/>
    </row>
    <row r="333" spans="1:6" x14ac:dyDescent="0.4">
      <c r="A333" s="127"/>
      <c r="C333" s="15"/>
      <c r="D333" s="16"/>
      <c r="E333" s="16"/>
      <c r="F333" s="136"/>
    </row>
    <row r="334" spans="1:6" x14ac:dyDescent="0.4">
      <c r="A334" s="127"/>
      <c r="C334" s="15"/>
      <c r="D334" s="16"/>
      <c r="E334" s="16"/>
      <c r="F334" s="136"/>
    </row>
    <row r="335" spans="1:6" x14ac:dyDescent="0.4">
      <c r="A335" s="127"/>
      <c r="C335" s="15"/>
      <c r="D335" s="16"/>
      <c r="E335" s="16"/>
      <c r="F335" s="136"/>
    </row>
    <row r="336" spans="1:6" x14ac:dyDescent="0.4">
      <c r="A336" s="127"/>
      <c r="C336" s="15"/>
      <c r="D336" s="16"/>
      <c r="E336" s="16"/>
      <c r="F336" s="136"/>
    </row>
    <row r="337" spans="1:9" x14ac:dyDescent="0.4">
      <c r="A337" s="127"/>
      <c r="C337" s="23"/>
      <c r="D337" s="24"/>
      <c r="E337" s="25"/>
      <c r="F337" s="141"/>
    </row>
    <row r="338" spans="1:9" x14ac:dyDescent="0.4">
      <c r="A338" s="127"/>
      <c r="B338" s="9" t="str">
        <f>CONCATENATE("SOUS-TOTAL HT - ",B5)</f>
        <v>SOUS-TOTAL HT - 17 logements collectifs</v>
      </c>
      <c r="C338" s="15"/>
      <c r="D338" s="16"/>
      <c r="E338" s="16"/>
      <c r="F338" s="133">
        <f>SUM(F302:F336)</f>
        <v>0</v>
      </c>
      <c r="H338" s="153"/>
      <c r="I338" s="31"/>
    </row>
    <row r="339" spans="1:9" x14ac:dyDescent="0.4">
      <c r="A339" s="127"/>
      <c r="C339" s="15"/>
      <c r="D339" s="16"/>
      <c r="E339" s="16"/>
      <c r="F339" s="154"/>
    </row>
    <row r="340" spans="1:9" x14ac:dyDescent="0.4">
      <c r="A340" s="127"/>
      <c r="C340" s="15"/>
      <c r="D340" s="16"/>
      <c r="E340" s="16"/>
      <c r="F340" s="136"/>
    </row>
    <row r="341" spans="1:9" x14ac:dyDescent="0.4">
      <c r="A341" s="127"/>
      <c r="B341" s="9" t="s">
        <v>24</v>
      </c>
      <c r="C341" s="29"/>
      <c r="D341" s="30"/>
      <c r="E341" s="30"/>
      <c r="F341" s="152">
        <f>0.2*F338</f>
        <v>0</v>
      </c>
    </row>
    <row r="342" spans="1:9" x14ac:dyDescent="0.4">
      <c r="A342" s="127"/>
      <c r="C342" s="15"/>
      <c r="D342" s="16"/>
      <c r="E342" s="16"/>
      <c r="F342" s="136"/>
    </row>
    <row r="343" spans="1:9" ht="14.25" x14ac:dyDescent="0.45">
      <c r="A343" s="127"/>
      <c r="B343" s="9" t="str">
        <f>CONCATENATE("SOUS-TOTAL TTC - ",B5)</f>
        <v>SOUS-TOTAL TTC - 17 logements collectifs</v>
      </c>
      <c r="C343" s="27"/>
      <c r="D343" s="28"/>
      <c r="E343" s="28"/>
      <c r="F343" s="152">
        <f>F338+F341</f>
        <v>0</v>
      </c>
    </row>
    <row r="344" spans="1:9" x14ac:dyDescent="0.4">
      <c r="A344" s="127"/>
      <c r="C344" s="15"/>
      <c r="D344" s="16"/>
      <c r="E344" s="16"/>
      <c r="F344" s="136"/>
    </row>
    <row r="345" spans="1:9" x14ac:dyDescent="0.4">
      <c r="A345" s="127"/>
      <c r="C345" s="15"/>
      <c r="D345" s="16"/>
      <c r="E345" s="16"/>
      <c r="F345" s="136"/>
    </row>
    <row r="346" spans="1:9" x14ac:dyDescent="0.4">
      <c r="A346" s="127"/>
      <c r="C346" s="15"/>
      <c r="D346" s="16"/>
      <c r="E346" s="16"/>
      <c r="F346" s="136"/>
    </row>
    <row r="347" spans="1:9" x14ac:dyDescent="0.4">
      <c r="A347" s="142"/>
      <c r="B347" s="87"/>
      <c r="C347" s="88"/>
      <c r="D347" s="89"/>
      <c r="E347" s="89"/>
      <c r="F347" s="143"/>
    </row>
  </sheetData>
  <mergeCells count="2">
    <mergeCell ref="B1:F1"/>
    <mergeCell ref="B2:F2"/>
  </mergeCells>
  <phoneticPr fontId="23" type="noConversion"/>
  <printOptions horizontalCentered="1"/>
  <pageMargins left="0" right="0" top="0.19685039370078741" bottom="0.78740157480314965" header="0.51181102362204722" footer="0.19685039370078741"/>
  <pageSetup paperSize="9" firstPageNumber="2" fitToHeight="10" orientation="portrait" horizontalDpi="300" verticalDpi="300" r:id="rId1"/>
  <headerFooter scaleWithDoc="0" alignWithMargins="0">
    <oddFooter>&amp;C&amp;"Arial,Gras"&amp;11&amp;K92D050BE&amp;10&amp;K000000 &amp;"CityBlueprint,Gras"&amp;18&amp;K01+024AC&amp;K05-049T&amp;"-,Normal"&amp;8&amp;K000000 &amp;7- 4, Rue Paul-Henri Spaak - 26000 VALENCE
contact@beact.pro&amp;RPage - &amp;P</oddFooter>
  </headerFooter>
  <rowBreaks count="1" manualBreakCount="1">
    <brk id="290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08BC0-1834-4A1D-9EBA-DACF79DAB7A8}">
  <dimension ref="A1:FS36"/>
  <sheetViews>
    <sheetView showZeros="0" view="pageBreakPreview" zoomScaleNormal="100" zoomScaleSheetLayoutView="100" workbookViewId="0">
      <selection activeCell="H8" sqref="H8"/>
    </sheetView>
  </sheetViews>
  <sheetFormatPr baseColWidth="10" defaultColWidth="11.3984375" defaultRowHeight="13.15" x14ac:dyDescent="0.4"/>
  <cols>
    <col min="1" max="1" width="4.86328125" style="68" customWidth="1"/>
    <col min="2" max="2" width="58" style="2" customWidth="1"/>
    <col min="3" max="3" width="7.73046875" style="3" customWidth="1"/>
    <col min="4" max="4" width="5.59765625" style="4" customWidth="1"/>
    <col min="5" max="6" width="12.73046875" style="31" customWidth="1"/>
    <col min="7" max="16384" width="11.3984375" style="1"/>
  </cols>
  <sheetData>
    <row r="1" spans="1:6" ht="15" customHeight="1" x14ac:dyDescent="0.4">
      <c r="A1" s="156"/>
      <c r="B1" s="212" t="s">
        <v>189</v>
      </c>
      <c r="C1" s="213"/>
      <c r="D1" s="213"/>
      <c r="E1" s="213"/>
      <c r="F1" s="214"/>
    </row>
    <row r="2" spans="1:6" ht="15" customHeight="1" x14ac:dyDescent="0.4">
      <c r="A2" s="158"/>
      <c r="B2" s="215" t="s">
        <v>190</v>
      </c>
      <c r="C2" s="216"/>
      <c r="D2" s="216"/>
      <c r="E2" s="216"/>
      <c r="F2" s="217"/>
    </row>
    <row r="3" spans="1:6" ht="12.75" customHeight="1" x14ac:dyDescent="0.4">
      <c r="A3" s="76"/>
      <c r="B3" s="77"/>
      <c r="C3" s="77"/>
      <c r="D3" s="77"/>
      <c r="E3" s="77"/>
      <c r="F3" s="78"/>
    </row>
    <row r="4" spans="1:6" x14ac:dyDescent="0.4">
      <c r="A4" s="144"/>
      <c r="B4" s="150" t="s">
        <v>0</v>
      </c>
      <c r="C4" s="145" t="s">
        <v>7</v>
      </c>
      <c r="D4" s="146" t="s">
        <v>1</v>
      </c>
      <c r="E4" s="146" t="s">
        <v>5</v>
      </c>
      <c r="F4" s="147" t="s">
        <v>6</v>
      </c>
    </row>
    <row r="5" spans="1:6" x14ac:dyDescent="0.4">
      <c r="A5" s="148"/>
      <c r="B5" s="5" t="s">
        <v>130</v>
      </c>
      <c r="C5" s="14"/>
      <c r="D5" s="13"/>
      <c r="E5" s="12" t="s">
        <v>4</v>
      </c>
      <c r="F5" s="79" t="s">
        <v>4</v>
      </c>
    </row>
    <row r="6" spans="1:6" x14ac:dyDescent="0.4">
      <c r="A6" s="80"/>
      <c r="B6" s="7"/>
      <c r="C6" s="21"/>
      <c r="D6" s="16"/>
      <c r="E6" s="17"/>
      <c r="F6" s="81"/>
    </row>
    <row r="7" spans="1:6" ht="18" x14ac:dyDescent="0.55000000000000004">
      <c r="A7" s="80"/>
      <c r="B7" s="185" t="str">
        <f>B5</f>
        <v>RECAPITULATION</v>
      </c>
      <c r="C7" s="21"/>
      <c r="D7" s="16"/>
      <c r="E7" s="17"/>
      <c r="F7" s="81"/>
    </row>
    <row r="8" spans="1:6" ht="18" x14ac:dyDescent="0.55000000000000004">
      <c r="A8" s="80"/>
      <c r="B8" s="185" t="str">
        <f>B2</f>
        <v>DPGF LOT N°12 - ELECTRICITE</v>
      </c>
      <c r="C8" s="21"/>
      <c r="D8" s="16"/>
      <c r="E8" s="17"/>
      <c r="F8" s="81"/>
    </row>
    <row r="9" spans="1:6" x14ac:dyDescent="0.4">
      <c r="A9" s="80"/>
      <c r="B9" s="7"/>
      <c r="C9" s="21"/>
      <c r="D9" s="16"/>
      <c r="E9" s="17"/>
      <c r="F9" s="81"/>
    </row>
    <row r="10" spans="1:6" x14ac:dyDescent="0.4">
      <c r="A10" s="80"/>
      <c r="B10" s="7"/>
      <c r="C10" s="21"/>
      <c r="D10" s="16"/>
      <c r="E10" s="17"/>
      <c r="F10" s="81"/>
    </row>
    <row r="11" spans="1:6" x14ac:dyDescent="0.4">
      <c r="A11" s="80"/>
      <c r="B11" s="7"/>
      <c r="C11" s="21"/>
      <c r="D11" s="16"/>
      <c r="E11" s="17"/>
      <c r="F11" s="81"/>
    </row>
    <row r="12" spans="1:6" s="32" customFormat="1" ht="15.75" x14ac:dyDescent="0.35">
      <c r="A12" s="166"/>
      <c r="B12" s="167" t="str">
        <f>généralités!B5</f>
        <v>Prestations communes</v>
      </c>
      <c r="C12" s="168">
        <v>1</v>
      </c>
      <c r="D12" s="169" t="s">
        <v>2</v>
      </c>
      <c r="E12" s="170"/>
      <c r="F12" s="171">
        <f>généralités!F51</f>
        <v>0</v>
      </c>
    </row>
    <row r="13" spans="1:6" x14ac:dyDescent="0.4">
      <c r="A13" s="80"/>
      <c r="B13" s="7"/>
      <c r="C13" s="21"/>
      <c r="D13" s="16"/>
      <c r="E13" s="17"/>
      <c r="F13" s="81"/>
    </row>
    <row r="14" spans="1:6" x14ac:dyDescent="0.4">
      <c r="A14" s="80"/>
      <c r="C14" s="15"/>
      <c r="D14" s="16"/>
      <c r="E14" s="17"/>
      <c r="F14" s="81"/>
    </row>
    <row r="15" spans="1:6" ht="15.75" x14ac:dyDescent="0.4">
      <c r="A15" s="166"/>
      <c r="B15" s="167" t="str">
        <f>collectif!B5</f>
        <v>17 logements collectifs</v>
      </c>
      <c r="C15" s="168">
        <v>1</v>
      </c>
      <c r="D15" s="169" t="s">
        <v>2</v>
      </c>
      <c r="E15" s="170"/>
      <c r="F15" s="171">
        <f>collectif!F338</f>
        <v>0</v>
      </c>
    </row>
    <row r="16" spans="1:6" x14ac:dyDescent="0.4">
      <c r="A16" s="80"/>
      <c r="C16" s="21"/>
      <c r="D16" s="16"/>
      <c r="E16" s="17"/>
      <c r="F16" s="81"/>
    </row>
    <row r="17" spans="1:175" ht="12.75" customHeight="1" x14ac:dyDescent="0.4">
      <c r="A17" s="80"/>
      <c r="C17" s="22"/>
      <c r="D17" s="16"/>
      <c r="E17" s="17"/>
      <c r="F17" s="81"/>
    </row>
    <row r="18" spans="1:175" x14ac:dyDescent="0.4">
      <c r="A18" s="80"/>
      <c r="B18" s="8"/>
      <c r="C18" s="22"/>
      <c r="D18" s="16"/>
      <c r="E18" s="17"/>
      <c r="F18" s="81"/>
    </row>
    <row r="19" spans="1:175" x14ac:dyDescent="0.4">
      <c r="A19" s="80"/>
      <c r="B19" s="8"/>
      <c r="C19" s="22"/>
      <c r="D19" s="16"/>
      <c r="E19" s="17"/>
      <c r="F19" s="81"/>
    </row>
    <row r="20" spans="1:175" x14ac:dyDescent="0.4">
      <c r="A20" s="80"/>
      <c r="C20" s="21"/>
      <c r="D20" s="16"/>
      <c r="E20" s="17"/>
      <c r="F20" s="141"/>
    </row>
    <row r="21" spans="1:175" x14ac:dyDescent="0.4">
      <c r="A21" s="80"/>
      <c r="B21" s="9" t="str">
        <f>CONCATENATE("TOTAL HT - ",B2)</f>
        <v>TOTAL HT - DPGF LOT N°12 - ELECTRICITE</v>
      </c>
      <c r="C21" s="21"/>
      <c r="D21" s="16"/>
      <c r="E21" s="17"/>
      <c r="F21" s="133">
        <f>SUM(F12:F20)</f>
        <v>0</v>
      </c>
      <c r="I21" s="31"/>
    </row>
    <row r="22" spans="1:175" x14ac:dyDescent="0.4">
      <c r="A22" s="80"/>
      <c r="B22" s="9"/>
      <c r="C22" s="21"/>
      <c r="D22" s="16"/>
      <c r="E22" s="17"/>
      <c r="F22" s="155"/>
    </row>
    <row r="23" spans="1:175" x14ac:dyDescent="0.4">
      <c r="A23" s="80"/>
      <c r="B23" s="7"/>
      <c r="C23" s="21"/>
      <c r="D23" s="16"/>
      <c r="E23" s="17"/>
      <c r="F23" s="81"/>
    </row>
    <row r="24" spans="1:175" x14ac:dyDescent="0.4">
      <c r="A24" s="80"/>
      <c r="B24" s="9" t="s">
        <v>24</v>
      </c>
      <c r="C24" s="15"/>
      <c r="D24" s="16"/>
      <c r="E24" s="16"/>
      <c r="F24" s="84">
        <f>0.2*F21</f>
        <v>0</v>
      </c>
    </row>
    <row r="25" spans="1:175" x14ac:dyDescent="0.4">
      <c r="A25" s="80"/>
      <c r="C25" s="15"/>
      <c r="D25" s="16"/>
      <c r="E25" s="16"/>
      <c r="F25" s="84"/>
    </row>
    <row r="26" spans="1:175" x14ac:dyDescent="0.4">
      <c r="A26" s="80"/>
      <c r="B26" s="75" t="str">
        <f>CONCATENATE("TOTAL TTC - ",B2)</f>
        <v>TOTAL TTC - DPGF LOT N°12 - ELECTRICITE</v>
      </c>
      <c r="C26" s="15"/>
      <c r="D26" s="16"/>
      <c r="E26" s="16"/>
      <c r="F26" s="84">
        <f>F24+F21</f>
        <v>0</v>
      </c>
    </row>
    <row r="27" spans="1:175" ht="12.75" customHeight="1" x14ac:dyDescent="0.45">
      <c r="A27" s="80"/>
      <c r="B27" s="26"/>
      <c r="C27" s="27"/>
      <c r="D27" s="28"/>
      <c r="E27" s="28"/>
      <c r="F27" s="85"/>
    </row>
    <row r="28" spans="1:175" ht="12.75" customHeight="1" x14ac:dyDescent="0.45">
      <c r="A28" s="80"/>
      <c r="B28" s="26"/>
      <c r="C28" s="27"/>
      <c r="D28" s="28"/>
      <c r="E28" s="28"/>
      <c r="F28" s="85"/>
    </row>
    <row r="29" spans="1:175" ht="12.75" customHeight="1" x14ac:dyDescent="0.45">
      <c r="A29" s="80"/>
      <c r="B29" s="26"/>
      <c r="C29" s="27"/>
      <c r="D29" s="28"/>
      <c r="E29" s="28"/>
      <c r="F29" s="85"/>
    </row>
    <row r="30" spans="1:175" ht="12.75" customHeight="1" x14ac:dyDescent="0.4">
      <c r="A30" s="86"/>
      <c r="B30" s="87"/>
      <c r="C30" s="88"/>
      <c r="D30" s="89"/>
      <c r="E30" s="89"/>
      <c r="F30" s="90"/>
    </row>
    <row r="31" spans="1:175" s="34" customFormat="1" x14ac:dyDescent="0.4">
      <c r="A31" s="72"/>
      <c r="B31" s="2"/>
      <c r="C31" s="3"/>
      <c r="D31" s="4"/>
      <c r="E31" s="31"/>
      <c r="F31" s="3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</row>
    <row r="32" spans="1:175" s="34" customFormat="1" x14ac:dyDescent="0.4">
      <c r="A32" s="72"/>
      <c r="B32" s="2"/>
      <c r="C32" s="3"/>
      <c r="D32" s="4"/>
      <c r="E32" s="31"/>
      <c r="F32" s="3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</row>
    <row r="33" spans="1:175" s="34" customFormat="1" x14ac:dyDescent="0.4">
      <c r="A33" s="72"/>
      <c r="B33" s="2"/>
      <c r="C33" s="3"/>
      <c r="D33" s="4"/>
      <c r="E33" s="31"/>
      <c r="F33" s="3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</row>
    <row r="34" spans="1:175" s="34" customFormat="1" x14ac:dyDescent="0.4">
      <c r="A34" s="72"/>
      <c r="B34" s="2"/>
      <c r="C34" s="3"/>
      <c r="D34" s="4"/>
      <c r="E34" s="31"/>
      <c r="F34" s="3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</row>
    <row r="35" spans="1:175" s="34" customFormat="1" x14ac:dyDescent="0.4">
      <c r="A35" s="72"/>
      <c r="B35" s="2"/>
      <c r="C35" s="3"/>
      <c r="D35" s="4"/>
      <c r="E35" s="31"/>
      <c r="F35" s="3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</row>
    <row r="36" spans="1:175" s="34" customFormat="1" x14ac:dyDescent="0.4">
      <c r="A36" s="72"/>
      <c r="B36" s="2"/>
      <c r="C36" s="3"/>
      <c r="D36" s="4"/>
      <c r="E36" s="31"/>
      <c r="F36" s="3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</row>
  </sheetData>
  <mergeCells count="2">
    <mergeCell ref="B1:F1"/>
    <mergeCell ref="B2:F2"/>
  </mergeCells>
  <printOptions horizontalCentered="1"/>
  <pageMargins left="0" right="0" top="0.19685039370078741" bottom="0.78740157480314965" header="0.51181102362204722" footer="0.19685039370078741"/>
  <pageSetup paperSize="9" firstPageNumber="2" fitToHeight="10" orientation="portrait" horizontalDpi="300" verticalDpi="300" r:id="rId1"/>
  <headerFooter scaleWithDoc="0" alignWithMargins="0">
    <oddFooter>&amp;C&amp;"Arial,Gras"&amp;11&amp;K92D050BE&amp;10&amp;K000000 &amp;"CityBlueprint,Gras"&amp;18&amp;K01+023AC&amp;K05-048T&amp;"-,Normal"&amp;8&amp;K000000 &amp;7- 4, Rue Paul-Henri Spaak - 26000 VALENCE
contact@beact.pro&amp;RPage -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11</vt:i4>
      </vt:variant>
    </vt:vector>
  </HeadingPairs>
  <TitlesOfParts>
    <vt:vector size="15" baseType="lpstr">
      <vt:lpstr>Page de garde </vt:lpstr>
      <vt:lpstr>généralités</vt:lpstr>
      <vt:lpstr>collectif</vt:lpstr>
      <vt:lpstr>RECAP</vt:lpstr>
      <vt:lpstr>'Page de garde '!_Hlk7682441</vt:lpstr>
      <vt:lpstr>collectif!Impression_des_titres</vt:lpstr>
      <vt:lpstr>généralités!Impression_des_titres</vt:lpstr>
      <vt:lpstr>RECAP!Impression_des_titres</vt:lpstr>
      <vt:lpstr>'Page de garde '!OLE_LINK13</vt:lpstr>
      <vt:lpstr>'Page de garde '!OLE_LINK7</vt:lpstr>
      <vt:lpstr>'Page de garde '!OLE_LINK9</vt:lpstr>
      <vt:lpstr>collectif!Zone_d_impression</vt:lpstr>
      <vt:lpstr>généralités!Zone_d_impression</vt:lpstr>
      <vt:lpstr>'Page de garde '!Zone_d_impression</vt:lpstr>
      <vt:lpstr>RECAP!Zone_d_impression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BEACT</dc:creator>
  <cp:lastModifiedBy>hirardot damien</cp:lastModifiedBy>
  <cp:lastPrinted>2025-01-20T16:00:31Z</cp:lastPrinted>
  <dcterms:created xsi:type="dcterms:W3CDTF">1999-03-25T10:14:54Z</dcterms:created>
  <dcterms:modified xsi:type="dcterms:W3CDTF">2025-03-07T17:54:28Z</dcterms:modified>
</cp:coreProperties>
</file>