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DONNEES RAPPORT DE SYNTHESE RSA 2018\RAPPORT DE SYNTHESE - VEOLIA\4 EN COURS\CAVALAIRE\"/>
    </mc:Choice>
  </mc:AlternateContent>
  <bookViews>
    <workbookView xWindow="0" yWindow="0" windowWidth="23040" windowHeight="8388"/>
  </bookViews>
  <sheets>
    <sheet name="Récapitulatif" sheetId="1" r:id="rId1"/>
  </sheets>
  <externalReferences>
    <externalReference r:id="rId2"/>
  </externalReferences>
  <definedNames>
    <definedName name="_xlnm._FilterDatabase" localSheetId="0" hidden="1">Récapitulatif!$AD$1:$AD$123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17" i="1" l="1"/>
  <c r="AA117" i="1" s="1"/>
  <c r="R117" i="1"/>
  <c r="O117" i="1"/>
  <c r="L117" i="1"/>
  <c r="I117" i="1"/>
  <c r="F117" i="1"/>
  <c r="W117" i="1" s="1"/>
  <c r="Y117" i="1" s="1"/>
  <c r="U116" i="1"/>
  <c r="AA116" i="1" s="1"/>
  <c r="R116" i="1"/>
  <c r="O116" i="1"/>
  <c r="L116" i="1"/>
  <c r="I116" i="1"/>
  <c r="W116" i="1" s="1"/>
  <c r="Y116" i="1" s="1"/>
  <c r="F116" i="1"/>
  <c r="U115" i="1"/>
  <c r="AA115" i="1" s="1"/>
  <c r="R115" i="1"/>
  <c r="O115" i="1"/>
  <c r="L115" i="1"/>
  <c r="W115" i="1" s="1"/>
  <c r="Y115" i="1" s="1"/>
  <c r="I115" i="1"/>
  <c r="F115" i="1"/>
  <c r="U114" i="1"/>
  <c r="AA114" i="1" s="1"/>
  <c r="R114" i="1"/>
  <c r="O114" i="1"/>
  <c r="L114" i="1"/>
  <c r="I114" i="1"/>
  <c r="F114" i="1"/>
  <c r="W114" i="1" s="1"/>
  <c r="Y114" i="1" s="1"/>
  <c r="B114" i="1"/>
  <c r="U113" i="1"/>
  <c r="AA113" i="1" s="1"/>
  <c r="R113" i="1"/>
  <c r="O113" i="1"/>
  <c r="L113" i="1"/>
  <c r="I113" i="1"/>
  <c r="W113" i="1" s="1"/>
  <c r="Y113" i="1" s="1"/>
  <c r="F113" i="1"/>
  <c r="B113" i="1"/>
  <c r="U112" i="1"/>
  <c r="AA112" i="1" s="1"/>
  <c r="R112" i="1"/>
  <c r="O112" i="1"/>
  <c r="L112" i="1"/>
  <c r="I112" i="1"/>
  <c r="F112" i="1"/>
  <c r="W112" i="1" s="1"/>
  <c r="Y112" i="1" s="1"/>
  <c r="B112" i="1"/>
  <c r="U111" i="1"/>
  <c r="AA111" i="1" s="1"/>
  <c r="R111" i="1"/>
  <c r="O111" i="1"/>
  <c r="L111" i="1"/>
  <c r="I111" i="1"/>
  <c r="W111" i="1" s="1"/>
  <c r="Y111" i="1" s="1"/>
  <c r="F111" i="1"/>
  <c r="B111" i="1"/>
  <c r="U110" i="1"/>
  <c r="AA110" i="1" s="1"/>
  <c r="R110" i="1"/>
  <c r="O110" i="1"/>
  <c r="L110" i="1"/>
  <c r="I110" i="1"/>
  <c r="F110" i="1"/>
  <c r="W110" i="1" s="1"/>
  <c r="Y110" i="1" s="1"/>
  <c r="B110" i="1"/>
  <c r="U109" i="1"/>
  <c r="AA109" i="1" s="1"/>
  <c r="R109" i="1"/>
  <c r="O109" i="1"/>
  <c r="L109" i="1"/>
  <c r="I109" i="1"/>
  <c r="W109" i="1" s="1"/>
  <c r="Y109" i="1" s="1"/>
  <c r="F109" i="1"/>
  <c r="B109" i="1"/>
  <c r="W106" i="1"/>
  <c r="Y106" i="1" s="1"/>
  <c r="B106" i="1"/>
  <c r="W105" i="1"/>
  <c r="Y105" i="1" s="1"/>
  <c r="B105" i="1"/>
  <c r="W104" i="1"/>
  <c r="Y104" i="1" s="1"/>
  <c r="B104" i="1"/>
  <c r="Y103" i="1"/>
  <c r="W103" i="1"/>
  <c r="B103" i="1"/>
  <c r="Y102" i="1"/>
  <c r="W102" i="1"/>
  <c r="B102" i="1"/>
  <c r="Y101" i="1"/>
  <c r="W101" i="1"/>
  <c r="B101" i="1"/>
  <c r="W100" i="1"/>
  <c r="Y100" i="1" s="1"/>
  <c r="B100" i="1"/>
  <c r="Y99" i="1"/>
  <c r="W99" i="1"/>
  <c r="B99" i="1"/>
  <c r="W98" i="1"/>
  <c r="Y98" i="1" s="1"/>
  <c r="B98" i="1"/>
  <c r="W97" i="1"/>
  <c r="Y97" i="1" s="1"/>
  <c r="B97" i="1"/>
  <c r="W96" i="1"/>
  <c r="Y96" i="1" s="1"/>
  <c r="B96" i="1"/>
  <c r="Y95" i="1"/>
  <c r="W95" i="1"/>
  <c r="B95" i="1"/>
  <c r="Y94" i="1"/>
  <c r="W94" i="1"/>
  <c r="B94" i="1"/>
  <c r="Y93" i="1"/>
  <c r="W93" i="1"/>
  <c r="B93" i="1"/>
  <c r="W92" i="1"/>
  <c r="Y92" i="1" s="1"/>
  <c r="B92" i="1"/>
  <c r="Y91" i="1"/>
  <c r="W91" i="1"/>
  <c r="B91" i="1"/>
  <c r="W90" i="1"/>
  <c r="Y90" i="1" s="1"/>
  <c r="B90" i="1"/>
  <c r="W89" i="1"/>
  <c r="Y89" i="1" s="1"/>
  <c r="B89" i="1"/>
  <c r="W88" i="1"/>
  <c r="Y88" i="1" s="1"/>
  <c r="B88" i="1"/>
  <c r="Y87" i="1"/>
  <c r="W87" i="1"/>
  <c r="B87" i="1"/>
  <c r="Y86" i="1"/>
  <c r="W86" i="1"/>
  <c r="B86" i="1"/>
  <c r="Y85" i="1"/>
  <c r="W85" i="1"/>
  <c r="B85" i="1"/>
  <c r="W84" i="1"/>
  <c r="Y84" i="1" s="1"/>
  <c r="B84" i="1"/>
  <c r="Y83" i="1"/>
  <c r="W83" i="1"/>
  <c r="B83" i="1"/>
  <c r="W82" i="1"/>
  <c r="Y82" i="1" s="1"/>
  <c r="B82" i="1"/>
  <c r="W81" i="1"/>
  <c r="Y81" i="1" s="1"/>
  <c r="B81" i="1"/>
  <c r="W80" i="1"/>
  <c r="Y80" i="1" s="1"/>
  <c r="B80" i="1"/>
  <c r="Y79" i="1"/>
  <c r="W79" i="1"/>
  <c r="B79" i="1"/>
  <c r="Y78" i="1"/>
  <c r="W78" i="1"/>
  <c r="B78" i="1"/>
  <c r="Y77" i="1"/>
  <c r="W77" i="1"/>
  <c r="B77" i="1"/>
  <c r="W76" i="1"/>
  <c r="Y76" i="1" s="1"/>
  <c r="B76" i="1"/>
  <c r="Y75" i="1"/>
  <c r="W75" i="1"/>
  <c r="B75" i="1"/>
  <c r="W74" i="1"/>
  <c r="Y74" i="1" s="1"/>
  <c r="B74" i="1"/>
  <c r="W73" i="1"/>
  <c r="Y73" i="1" s="1"/>
  <c r="B73" i="1"/>
  <c r="W72" i="1"/>
  <c r="Y72" i="1" s="1"/>
  <c r="B72" i="1"/>
  <c r="Y71" i="1"/>
  <c r="W71" i="1"/>
  <c r="B71" i="1"/>
  <c r="Y70" i="1"/>
  <c r="W70" i="1"/>
  <c r="B70" i="1"/>
  <c r="Y69" i="1"/>
  <c r="W69" i="1"/>
  <c r="B69" i="1"/>
  <c r="W68" i="1"/>
  <c r="Y68" i="1" s="1"/>
  <c r="B68" i="1"/>
  <c r="Y67" i="1"/>
  <c r="W67" i="1"/>
  <c r="B67" i="1"/>
  <c r="W66" i="1"/>
  <c r="Y66" i="1" s="1"/>
  <c r="B66" i="1"/>
  <c r="W65" i="1"/>
  <c r="Y65" i="1" s="1"/>
  <c r="B65" i="1"/>
  <c r="W64" i="1"/>
  <c r="Y64" i="1" s="1"/>
  <c r="B64" i="1"/>
  <c r="Y63" i="1"/>
  <c r="W63" i="1"/>
  <c r="B63" i="1"/>
  <c r="Y62" i="1"/>
  <c r="W62" i="1"/>
  <c r="B62" i="1"/>
  <c r="Y61" i="1"/>
  <c r="W61" i="1"/>
  <c r="B61" i="1"/>
  <c r="W60" i="1"/>
  <c r="Y60" i="1" s="1"/>
  <c r="B60" i="1"/>
  <c r="Y59" i="1"/>
  <c r="W59" i="1"/>
  <c r="B59" i="1"/>
  <c r="W58" i="1"/>
  <c r="Y58" i="1" s="1"/>
  <c r="B58" i="1"/>
  <c r="W57" i="1"/>
  <c r="Y57" i="1" s="1"/>
  <c r="B57" i="1"/>
  <c r="W56" i="1"/>
  <c r="Y56" i="1" s="1"/>
  <c r="B56" i="1"/>
  <c r="Y55" i="1"/>
  <c r="W55" i="1"/>
  <c r="B55" i="1"/>
  <c r="Y54" i="1"/>
  <c r="W54" i="1"/>
  <c r="B54" i="1"/>
  <c r="Y53" i="1"/>
  <c r="W53" i="1"/>
  <c r="B53" i="1"/>
  <c r="W52" i="1"/>
  <c r="Y52" i="1" s="1"/>
  <c r="B52" i="1"/>
  <c r="Y51" i="1"/>
  <c r="W51" i="1"/>
  <c r="B51" i="1"/>
  <c r="W50" i="1"/>
  <c r="Y50" i="1" s="1"/>
  <c r="B50" i="1"/>
  <c r="W49" i="1"/>
  <c r="Y49" i="1" s="1"/>
  <c r="B49" i="1"/>
  <c r="W48" i="1"/>
  <c r="Y48" i="1" s="1"/>
  <c r="B48" i="1"/>
  <c r="Y47" i="1"/>
  <c r="W47" i="1"/>
  <c r="B47" i="1"/>
  <c r="Y46" i="1"/>
  <c r="W46" i="1"/>
  <c r="B46" i="1"/>
  <c r="Y45" i="1"/>
  <c r="W45" i="1"/>
  <c r="B45" i="1"/>
  <c r="W44" i="1"/>
  <c r="Y44" i="1" s="1"/>
  <c r="B44" i="1"/>
  <c r="Y43" i="1"/>
  <c r="W43" i="1"/>
  <c r="B43" i="1"/>
  <c r="W42" i="1"/>
  <c r="Y42" i="1" s="1"/>
  <c r="B42" i="1"/>
  <c r="W41" i="1"/>
  <c r="Y41" i="1" s="1"/>
  <c r="B41" i="1"/>
  <c r="W40" i="1"/>
  <c r="Y40" i="1" s="1"/>
  <c r="B40" i="1"/>
  <c r="Y39" i="1"/>
  <c r="W39" i="1"/>
  <c r="B39" i="1"/>
  <c r="Y38" i="1"/>
  <c r="W38" i="1"/>
  <c r="B38" i="1"/>
  <c r="Y37" i="1"/>
  <c r="W37" i="1"/>
  <c r="B37" i="1"/>
  <c r="W36" i="1"/>
  <c r="Y36" i="1" s="1"/>
  <c r="B36" i="1"/>
  <c r="Y35" i="1"/>
  <c r="W35" i="1"/>
  <c r="B35" i="1"/>
  <c r="W34" i="1"/>
  <c r="Y34" i="1" s="1"/>
  <c r="B34" i="1"/>
  <c r="W33" i="1"/>
  <c r="Y33" i="1" s="1"/>
  <c r="B33" i="1"/>
  <c r="W32" i="1"/>
  <c r="Y32" i="1" s="1"/>
  <c r="B32" i="1"/>
  <c r="Y31" i="1"/>
  <c r="W31" i="1"/>
  <c r="B31" i="1"/>
  <c r="Y30" i="1"/>
  <c r="W30" i="1"/>
  <c r="B30" i="1"/>
  <c r="Y29" i="1"/>
  <c r="W29" i="1"/>
  <c r="B29" i="1"/>
  <c r="W28" i="1"/>
  <c r="Y28" i="1" s="1"/>
  <c r="B28" i="1"/>
  <c r="Y27" i="1"/>
  <c r="W27" i="1"/>
  <c r="B27" i="1"/>
  <c r="W26" i="1"/>
  <c r="Y26" i="1" s="1"/>
  <c r="B26" i="1"/>
  <c r="W25" i="1"/>
  <c r="Y25" i="1" s="1"/>
  <c r="B25" i="1"/>
  <c r="W24" i="1"/>
  <c r="Y24" i="1" s="1"/>
  <c r="B24" i="1"/>
  <c r="Y23" i="1"/>
  <c r="W23" i="1"/>
  <c r="B23" i="1"/>
  <c r="Y22" i="1"/>
  <c r="W22" i="1"/>
  <c r="B22" i="1"/>
  <c r="Y21" i="1"/>
  <c r="W21" i="1"/>
  <c r="B21" i="1"/>
  <c r="W20" i="1"/>
  <c r="Y20" i="1" s="1"/>
  <c r="B20" i="1"/>
  <c r="Y19" i="1"/>
  <c r="W19" i="1"/>
  <c r="B19" i="1"/>
  <c r="W18" i="1"/>
  <c r="Y18" i="1" s="1"/>
  <c r="B18" i="1"/>
  <c r="W17" i="1"/>
  <c r="Y17" i="1" s="1"/>
  <c r="B17" i="1"/>
  <c r="W16" i="1"/>
  <c r="Y16" i="1" s="1"/>
  <c r="B16" i="1"/>
  <c r="Y15" i="1"/>
  <c r="W15" i="1"/>
  <c r="B15" i="1"/>
  <c r="Y14" i="1"/>
  <c r="W14" i="1"/>
  <c r="B14" i="1"/>
  <c r="Y13" i="1"/>
  <c r="W13" i="1"/>
  <c r="B13" i="1"/>
  <c r="W12" i="1"/>
  <c r="Y12" i="1" s="1"/>
  <c r="B12" i="1"/>
  <c r="Y11" i="1"/>
  <c r="W11" i="1"/>
  <c r="B11" i="1"/>
  <c r="W10" i="1"/>
  <c r="Y10" i="1" s="1"/>
  <c r="B10" i="1"/>
  <c r="W9" i="1"/>
  <c r="Y9" i="1" s="1"/>
  <c r="B9" i="1"/>
  <c r="W8" i="1"/>
  <c r="Y8" i="1" s="1"/>
  <c r="B8" i="1"/>
  <c r="Y7" i="1"/>
  <c r="W7" i="1"/>
  <c r="B7" i="1"/>
  <c r="Y6" i="1"/>
  <c r="W6" i="1"/>
  <c r="B6" i="1"/>
  <c r="Y5" i="1"/>
  <c r="W5" i="1"/>
  <c r="B5" i="1"/>
  <c r="W4" i="1"/>
  <c r="Y4" i="1" s="1"/>
  <c r="B4" i="1"/>
  <c r="Y3" i="1"/>
  <c r="W3" i="1"/>
  <c r="B3" i="1"/>
</calcChain>
</file>

<file path=xl/sharedStrings.xml><?xml version="1.0" encoding="utf-8"?>
<sst xmlns="http://schemas.openxmlformats.org/spreadsheetml/2006/main" count="1894" uniqueCount="353">
  <si>
    <t>décembre</t>
  </si>
  <si>
    <t>février</t>
  </si>
  <si>
    <t>mai</t>
  </si>
  <si>
    <t>juin</t>
  </si>
  <si>
    <t>août</t>
  </si>
  <si>
    <t>octobre</t>
  </si>
  <si>
    <t>Code SANDRE paramètre</t>
  </si>
  <si>
    <t>Nom du paramètre</t>
  </si>
  <si>
    <t>LQ MES&lt;250mg/l (µg/L)</t>
  </si>
  <si>
    <t>LQ MES&gt;250mg/l (µg/L)</t>
  </si>
  <si>
    <t>Ci (µg/l)</t>
  </si>
  <si>
    <t>Concentration retenue pour les calculs CRi (µg/l)</t>
  </si>
  <si>
    <t>Flux (g/j)</t>
  </si>
  <si>
    <t>Concentration moyenne pondérée CMP (µg/L)</t>
  </si>
  <si>
    <t>50*NQE MA (µg/L)</t>
  </si>
  <si>
    <t>Flux moyen annuel FMA (kg/an)</t>
  </si>
  <si>
    <t>Flux GEREP annuel</t>
  </si>
  <si>
    <t>Concentration maximum Cmax (µg/l)</t>
  </si>
  <si>
    <t xml:space="preserve"> 5*NQE CMA (µg/l)</t>
  </si>
  <si>
    <t xml:space="preserve"> NQE CMA (µg/l)</t>
  </si>
  <si>
    <t>Substance significative (Oui/Non)</t>
  </si>
  <si>
    <t>0,10</t>
  </si>
  <si>
    <t>&lt;0,10</t>
  </si>
  <si>
    <t>&lt;0,125550</t>
  </si>
  <si>
    <t>&lt;0,20</t>
  </si>
  <si>
    <t>&lt;0,207300</t>
  </si>
  <si>
    <t>&lt;0,129800</t>
  </si>
  <si>
    <t>&lt;0,161300</t>
  </si>
  <si>
    <t>&lt;0,548900</t>
  </si>
  <si>
    <t>&lt;0,273200</t>
  </si>
  <si>
    <t>Pas de NQE MA</t>
  </si>
  <si>
    <t>pas de FLUX GEREP</t>
  </si>
  <si>
    <t>Pas de NQE CMA</t>
  </si>
  <si>
    <t>N</t>
  </si>
  <si>
    <t>0,05</t>
  </si>
  <si>
    <t>&lt;0,05</t>
  </si>
  <si>
    <t>&lt;0,062775</t>
  </si>
  <si>
    <t>&lt;0,103650</t>
  </si>
  <si>
    <t>&lt;0,064900</t>
  </si>
  <si>
    <t>&lt;0,080650</t>
  </si>
  <si>
    <t>&lt;0,274450</t>
  </si>
  <si>
    <t>&lt;0,136600</t>
  </si>
  <si>
    <t>0,25</t>
  </si>
  <si>
    <t>0,62775</t>
  </si>
  <si>
    <t>0,30</t>
  </si>
  <si>
    <t>0,62190</t>
  </si>
  <si>
    <t>0,50</t>
  </si>
  <si>
    <t>&lt;0,50</t>
  </si>
  <si>
    <t>&lt;0,627750</t>
  </si>
  <si>
    <t>&lt;0,518250</t>
  </si>
  <si>
    <t>0,66</t>
  </si>
  <si>
    <t>1,71336</t>
  </si>
  <si>
    <t>&lt;0,806500</t>
  </si>
  <si>
    <t>1,21</t>
  </si>
  <si>
    <t>6,64169</t>
  </si>
  <si>
    <t>1,22</t>
  </si>
  <si>
    <t>3,33304</t>
  </si>
  <si>
    <t>/</t>
  </si>
  <si>
    <t>0,20</t>
  </si>
  <si>
    <t>0,96</t>
  </si>
  <si>
    <t>2,41056</t>
  </si>
  <si>
    <t>2,00</t>
  </si>
  <si>
    <t>4,14600</t>
  </si>
  <si>
    <t>7,16</t>
  </si>
  <si>
    <t>18,58736</t>
  </si>
  <si>
    <t>1,86</t>
  </si>
  <si>
    <t>6,00036</t>
  </si>
  <si>
    <t>2,20</t>
  </si>
  <si>
    <t>12,07580</t>
  </si>
  <si>
    <t>1,93</t>
  </si>
  <si>
    <t>5,27276</t>
  </si>
  <si>
    <t>0,010</t>
  </si>
  <si>
    <t>&lt;0,010</t>
  </si>
  <si>
    <t>&lt;0,0125550</t>
  </si>
  <si>
    <t>&lt;0,0103650</t>
  </si>
  <si>
    <t>&lt;0,0129800</t>
  </si>
  <si>
    <t>&lt;0,0161300</t>
  </si>
  <si>
    <t>&lt;0,0274450</t>
  </si>
  <si>
    <t>&lt;0,0136600</t>
  </si>
  <si>
    <t>5</t>
  </si>
  <si>
    <t>&lt;5</t>
  </si>
  <si>
    <t>&lt;6,2775</t>
  </si>
  <si>
    <t>&lt;5,1825</t>
  </si>
  <si>
    <t>&lt;6,4900</t>
  </si>
  <si>
    <t>&lt;8,0650</t>
  </si>
  <si>
    <t>&lt;13,7225</t>
  </si>
  <si>
    <t>&lt;6,8300</t>
  </si>
  <si>
    <t>1</t>
  </si>
  <si>
    <t>&lt;1</t>
  </si>
  <si>
    <t>&lt;1,2555</t>
  </si>
  <si>
    <t>&lt;1,0365</t>
  </si>
  <si>
    <t>&lt;1,2980</t>
  </si>
  <si>
    <t>&lt;1,6130</t>
  </si>
  <si>
    <t>&lt;2,7445</t>
  </si>
  <si>
    <t>&lt;1,3660</t>
  </si>
  <si>
    <t>0,005</t>
  </si>
  <si>
    <t>&lt;0,005</t>
  </si>
  <si>
    <t>&lt;0,0062775</t>
  </si>
  <si>
    <t>&lt;0,0064900</t>
  </si>
  <si>
    <t>&lt;0,0080650</t>
  </si>
  <si>
    <t>&lt;0,051825</t>
  </si>
  <si>
    <t>&lt;0,137225</t>
  </si>
  <si>
    <t>&lt;0,068300</t>
  </si>
  <si>
    <t>10</t>
  </si>
  <si>
    <t>&lt;10</t>
  </si>
  <si>
    <t>&lt;10,3650</t>
  </si>
  <si>
    <t>&lt;27,4450</t>
  </si>
  <si>
    <t>&lt;13,6600</t>
  </si>
  <si>
    <t>1,5</t>
  </si>
  <si>
    <t>3,7665</t>
  </si>
  <si>
    <t>1,1</t>
  </si>
  <si>
    <t>2,2803</t>
  </si>
  <si>
    <t>1,8</t>
  </si>
  <si>
    <t>4,6728</t>
  </si>
  <si>
    <t>2,7</t>
  </si>
  <si>
    <t>8,7102</t>
  </si>
  <si>
    <t>2,1</t>
  </si>
  <si>
    <t>11,5269</t>
  </si>
  <si>
    <t>2,4</t>
  </si>
  <si>
    <t>6,5568</t>
  </si>
  <si>
    <t>3</t>
  </si>
  <si>
    <t>&lt;3</t>
  </si>
  <si>
    <t>&lt;3,7665</t>
  </si>
  <si>
    <t>&lt;3,1095</t>
  </si>
  <si>
    <t>&lt;3,8940</t>
  </si>
  <si>
    <t>&lt;4,8390</t>
  </si>
  <si>
    <t>&lt;8,2335</t>
  </si>
  <si>
    <t>&lt;4,0980</t>
  </si>
  <si>
    <t>27</t>
  </si>
  <si>
    <t>67,797</t>
  </si>
  <si>
    <t>58</t>
  </si>
  <si>
    <t>120,234</t>
  </si>
  <si>
    <t>59</t>
  </si>
  <si>
    <t>153,164</t>
  </si>
  <si>
    <t>38</t>
  </si>
  <si>
    <t>122,588</t>
  </si>
  <si>
    <t>77</t>
  </si>
  <si>
    <t>422,653</t>
  </si>
  <si>
    <t>56</t>
  </si>
  <si>
    <t>152,992</t>
  </si>
  <si>
    <t>O</t>
  </si>
  <si>
    <t>0,02</t>
  </si>
  <si>
    <t>0,04</t>
  </si>
  <si>
    <t>&lt;0,02</t>
  </si>
  <si>
    <t>&lt;0,025110</t>
  </si>
  <si>
    <t>&lt;0,04</t>
  </si>
  <si>
    <t>&lt;0,041460</t>
  </si>
  <si>
    <t>&lt;0,025960</t>
  </si>
  <si>
    <t>&lt;0,032260</t>
  </si>
  <si>
    <t>&lt;0,109780</t>
  </si>
  <si>
    <t>&lt;0,054640</t>
  </si>
  <si>
    <t>0,15</t>
  </si>
  <si>
    <t>0,31095</t>
  </si>
  <si>
    <t>0,07</t>
  </si>
  <si>
    <t>0,18172</t>
  </si>
  <si>
    <t>0,13</t>
  </si>
  <si>
    <t>0,71357</t>
  </si>
  <si>
    <t>0,33</t>
  </si>
  <si>
    <t>0,90156</t>
  </si>
  <si>
    <t>160</t>
  </si>
  <si>
    <t>401760</t>
  </si>
  <si>
    <t>220</t>
  </si>
  <si>
    <t>456060</t>
  </si>
  <si>
    <t>250</t>
  </si>
  <si>
    <t>649000</t>
  </si>
  <si>
    <t>200</t>
  </si>
  <si>
    <t>645200</t>
  </si>
  <si>
    <t>520</t>
  </si>
  <si>
    <t>2854280</t>
  </si>
  <si>
    <t>360</t>
  </si>
  <si>
    <t>983520</t>
  </si>
  <si>
    <t>2</t>
  </si>
  <si>
    <t>4,09</t>
  </si>
  <si>
    <t>10,26999</t>
  </si>
  <si>
    <t>6,82</t>
  </si>
  <si>
    <t>14,13786</t>
  </si>
  <si>
    <t>13,55</t>
  </si>
  <si>
    <t>35,17580</t>
  </si>
  <si>
    <t>8,08</t>
  </si>
  <si>
    <t>26,06608</t>
  </si>
  <si>
    <t>16,53</t>
  </si>
  <si>
    <t>90,73317</t>
  </si>
  <si>
    <t>5,21</t>
  </si>
  <si>
    <t>14,23372</t>
  </si>
  <si>
    <t>&lt;0,020730</t>
  </si>
  <si>
    <t>&lt;0,054890</t>
  </si>
  <si>
    <t>&lt;0,027320</t>
  </si>
  <si>
    <t>&lt;2</t>
  </si>
  <si>
    <t>&lt;2,5110</t>
  </si>
  <si>
    <t>&lt;2,0730</t>
  </si>
  <si>
    <t>&lt;2,5960</t>
  </si>
  <si>
    <t>&lt;3,2260</t>
  </si>
  <si>
    <t>&lt;5,4890</t>
  </si>
  <si>
    <t>&lt;2,7320</t>
  </si>
  <si>
    <t>0,23</t>
  </si>
  <si>
    <t>0,59708</t>
  </si>
  <si>
    <t>0,11</t>
  </si>
  <si>
    <t>0,30052</t>
  </si>
  <si>
    <t>0,027</t>
  </si>
  <si>
    <t>0,148203</t>
  </si>
  <si>
    <t>0,75330</t>
  </si>
  <si>
    <t>0,62</t>
  </si>
  <si>
    <t>1,28526</t>
  </si>
  <si>
    <t>3,04</t>
  </si>
  <si>
    <t>9,80704</t>
  </si>
  <si>
    <t>1,54</t>
  </si>
  <si>
    <t>8,45306</t>
  </si>
  <si>
    <t>0,46</t>
  </si>
  <si>
    <t>1,25672</t>
  </si>
  <si>
    <t>0,01</t>
  </si>
  <si>
    <t>&lt;0,01</t>
  </si>
  <si>
    <t>&lt;0,012555</t>
  </si>
  <si>
    <t>&lt;0,012980</t>
  </si>
  <si>
    <t>&lt;0,016130</t>
  </si>
  <si>
    <t>0,5</t>
  </si>
  <si>
    <t>&lt;0,5</t>
  </si>
  <si>
    <t>&lt;0,62775</t>
  </si>
  <si>
    <t>&lt;0,51825</t>
  </si>
  <si>
    <t>&lt;0,64900</t>
  </si>
  <si>
    <t>&lt;0,80650</t>
  </si>
  <si>
    <t>&lt;1,37225</t>
  </si>
  <si>
    <t>&lt;0,68300</t>
  </si>
  <si>
    <t>0,38</t>
  </si>
  <si>
    <t>0,98648</t>
  </si>
  <si>
    <t>0,08</t>
  </si>
  <si>
    <t>0,25808</t>
  </si>
  <si>
    <t>0,54890</t>
  </si>
  <si>
    <t>30</t>
  </si>
  <si>
    <t>342</t>
  </si>
  <si>
    <t>858762</t>
  </si>
  <si>
    <t>565</t>
  </si>
  <si>
    <t>1171245</t>
  </si>
  <si>
    <t>526</t>
  </si>
  <si>
    <t>1365496</t>
  </si>
  <si>
    <t>384</t>
  </si>
  <si>
    <t>1238784</t>
  </si>
  <si>
    <t>808</t>
  </si>
  <si>
    <t>4435112</t>
  </si>
  <si>
    <t>564</t>
  </si>
  <si>
    <t>1540848</t>
  </si>
  <si>
    <t>0,025</t>
  </si>
  <si>
    <t>&lt;0,025</t>
  </si>
  <si>
    <t>&lt;0,0313875</t>
  </si>
  <si>
    <t>&lt;0,0324500</t>
  </si>
  <si>
    <t>&lt;0,0403250</t>
  </si>
  <si>
    <t>2,0</t>
  </si>
  <si>
    <t>163</t>
  </si>
  <si>
    <t>409293</t>
  </si>
  <si>
    <t>270</t>
  </si>
  <si>
    <t>559710</t>
  </si>
  <si>
    <t>194</t>
  </si>
  <si>
    <t>503624</t>
  </si>
  <si>
    <t>107</t>
  </si>
  <si>
    <t>345182</t>
  </si>
  <si>
    <t>488</t>
  </si>
  <si>
    <t>2678632</t>
  </si>
  <si>
    <t>292</t>
  </si>
  <si>
    <t>797744</t>
  </si>
  <si>
    <t>0,2</t>
  </si>
  <si>
    <t>&lt;0,2</t>
  </si>
  <si>
    <t>&lt;0,25110</t>
  </si>
  <si>
    <t>&lt;0,20730</t>
  </si>
  <si>
    <t>&lt;0,25960</t>
  </si>
  <si>
    <t>&lt;0,32260</t>
  </si>
  <si>
    <t>&lt;0,54890</t>
  </si>
  <si>
    <t>&lt;0,27320</t>
  </si>
  <si>
    <t>20,44</t>
  </si>
  <si>
    <t>55,84208</t>
  </si>
  <si>
    <t>0,050</t>
  </si>
  <si>
    <t>&lt;0,050</t>
  </si>
  <si>
    <t>&lt;0,0627750</t>
  </si>
  <si>
    <t>&lt;0,0518250</t>
  </si>
  <si>
    <t>&lt;0,0649000</t>
  </si>
  <si>
    <t>&lt;0,0806500</t>
  </si>
  <si>
    <t>&lt;0,1372250</t>
  </si>
  <si>
    <t>&lt;0,0683000</t>
  </si>
  <si>
    <t>0,03</t>
  </si>
  <si>
    <t>&lt;0,03</t>
  </si>
  <si>
    <t>&lt;0,037665</t>
  </si>
  <si>
    <t>&lt;0,038940</t>
  </si>
  <si>
    <t>&lt;0,048390</t>
  </si>
  <si>
    <t>&lt;0,010365</t>
  </si>
  <si>
    <t>&lt;0,027445</t>
  </si>
  <si>
    <t>&lt;0,013660</t>
  </si>
  <si>
    <t>4</t>
  </si>
  <si>
    <t>8,292</t>
  </si>
  <si>
    <t>10,384</t>
  </si>
  <si>
    <t>6,452</t>
  </si>
  <si>
    <t>21,956</t>
  </si>
  <si>
    <t>10,928</t>
  </si>
  <si>
    <t>20</t>
  </si>
  <si>
    <t>7,4</t>
  </si>
  <si>
    <t>18581,4</t>
  </si>
  <si>
    <t>7,6</t>
  </si>
  <si>
    <t>15754,8</t>
  </si>
  <si>
    <t>7,5</t>
  </si>
  <si>
    <t>19470,0</t>
  </si>
  <si>
    <t>7,3</t>
  </si>
  <si>
    <t>23549,8</t>
  </si>
  <si>
    <t>41167,5</t>
  </si>
  <si>
    <t>19943,6</t>
  </si>
  <si>
    <t>19,2</t>
  </si>
  <si>
    <t>48211,2</t>
  </si>
  <si>
    <t>18,1</t>
  </si>
  <si>
    <t>37521,3</t>
  </si>
  <si>
    <t>20,6</t>
  </si>
  <si>
    <t>53477,6</t>
  </si>
  <si>
    <t>20,1</t>
  </si>
  <si>
    <t>64842,6</t>
  </si>
  <si>
    <t>18,9</t>
  </si>
  <si>
    <t>103742,1</t>
  </si>
  <si>
    <t>49449,2</t>
  </si>
  <si>
    <t>0,51920</t>
  </si>
  <si>
    <t>0,28556</t>
  </si>
  <si>
    <t>0,56</t>
  </si>
  <si>
    <t>1,52992</t>
  </si>
  <si>
    <t>&lt;12,5550</t>
  </si>
  <si>
    <t>29</t>
  </si>
  <si>
    <t>60,117</t>
  </si>
  <si>
    <t>&lt;12,9800</t>
  </si>
  <si>
    <t>&lt;16,1300</t>
  </si>
  <si>
    <t>11</t>
  </si>
  <si>
    <t>60,379</t>
  </si>
  <si>
    <t>19,2104</t>
  </si>
  <si>
    <t>3,1</t>
  </si>
  <si>
    <t>10,0006</t>
  </si>
  <si>
    <t>2,3</t>
  </si>
  <si>
    <t>12,6247</t>
  </si>
  <si>
    <t>4,9176</t>
  </si>
  <si>
    <t>61</t>
  </si>
  <si>
    <t>153,171</t>
  </si>
  <si>
    <t>131</t>
  </si>
  <si>
    <t>271,563</t>
  </si>
  <si>
    <t>100</t>
  </si>
  <si>
    <t>259,600</t>
  </si>
  <si>
    <t>180,656</t>
  </si>
  <si>
    <t>168</t>
  </si>
  <si>
    <t>922,152</t>
  </si>
  <si>
    <t>115</t>
  </si>
  <si>
    <t>314,180</t>
  </si>
  <si>
    <t>FAMILLES DE MICROPOLLUANTS</t>
  </si>
  <si>
    <t>pas de NQE CMA</t>
  </si>
  <si>
    <t>Somme des heptachlore et heptachlore epoxyde</t>
  </si>
  <si>
    <t>Somme Nonylphénols et éthoxylates de nonylphénols</t>
  </si>
  <si>
    <t>Somme Octylphénols et éthoxylates d'octylphénols</t>
  </si>
  <si>
    <t>1552</t>
  </si>
  <si>
    <t>Volume moyen journalier Vi</t>
  </si>
  <si>
    <t>Débit (m3/j)</t>
  </si>
  <si>
    <t>Dureté</t>
  </si>
  <si>
    <t>0</t>
  </si>
  <si>
    <t>Volume annuel (m3/an)</t>
  </si>
  <si>
    <t>1193128</t>
  </si>
  <si>
    <t>QMNA5 (m3/s)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</si>
</sst>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5" x14ac:knownFonts="1">
    <font>
      <sz val="11"/>
      <name val="Calibri"/>
      <family val="2"/>
    </font>
    <font>
      <sz val="11"/>
      <color rgb="FF9C0006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</patternFill>
    </fill>
    <fill>
      <patternFill patternType="solid">
        <fgColor rgb="FFFFA07A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1" fillId="2" borderId="0"/>
    <xf numFmtId="0" fontId="2" fillId="0" borderId="0"/>
  </cellStyleXfs>
  <cellXfs count="69">
    <xf numFmtId="0" fontId="0" fillId="0" borderId="0" xfId="0"/>
    <xf numFmtId="49" fontId="3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wrapText="1"/>
    </xf>
    <xf numFmtId="0" fontId="3" fillId="3" borderId="1" xfId="0" applyNumberFormat="1" applyFont="1" applyFill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2" applyNumberFormat="1" applyFont="1" applyFill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/>
    <xf numFmtId="0" fontId="0" fillId="0" borderId="1" xfId="0" applyNumberFormat="1" applyFont="1" applyFill="1" applyBorder="1" applyAlignment="1">
      <alignment horizontal="center"/>
    </xf>
    <xf numFmtId="0" fontId="2" fillId="0" borderId="1" xfId="2" applyNumberFormat="1" applyFont="1" applyFill="1" applyBorder="1" applyAlignment="1">
      <alignment horizontal="center"/>
    </xf>
    <xf numFmtId="0" fontId="0" fillId="3" borderId="1" xfId="0" applyNumberFormat="1" applyFont="1" applyFill="1" applyBorder="1"/>
    <xf numFmtId="0" fontId="0" fillId="4" borderId="1" xfId="0" applyNumberFormat="1" applyFont="1" applyFill="1" applyBorder="1"/>
    <xf numFmtId="164" fontId="2" fillId="0" borderId="2" xfId="2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Fill="1" applyBorder="1"/>
    <xf numFmtId="0" fontId="2" fillId="0" borderId="2" xfId="2" applyNumberFormat="1" applyFont="1" applyFill="1" applyBorder="1" applyAlignment="1">
      <alignment horizontal="center"/>
    </xf>
    <xf numFmtId="0" fontId="0" fillId="0" borderId="0" xfId="0" applyNumberFormat="1" applyFont="1" applyFill="1" applyBorder="1"/>
    <xf numFmtId="0" fontId="2" fillId="0" borderId="1" xfId="2" applyNumberFormat="1" applyFont="1" applyFill="1" applyBorder="1"/>
    <xf numFmtId="0" fontId="2" fillId="3" borderId="1" xfId="2" applyNumberFormat="1" applyFont="1" applyFill="1" applyBorder="1"/>
    <xf numFmtId="0" fontId="2" fillId="4" borderId="1" xfId="2" applyNumberFormat="1" applyFont="1" applyFill="1" applyBorder="1"/>
    <xf numFmtId="164" fontId="4" fillId="0" borderId="1" xfId="1" applyNumberFormat="1" applyFont="1" applyFill="1" applyBorder="1"/>
    <xf numFmtId="0" fontId="2" fillId="0" borderId="0" xfId="2" applyNumberFormat="1" applyFont="1" applyFill="1" applyBorder="1"/>
    <xf numFmtId="164" fontId="2" fillId="5" borderId="2" xfId="2" applyNumberFormat="1" applyFont="1" applyFill="1" applyBorder="1"/>
    <xf numFmtId="164" fontId="4" fillId="5" borderId="1" xfId="1" applyNumberFormat="1" applyFont="1" applyFill="1" applyBorder="1"/>
    <xf numFmtId="0" fontId="2" fillId="0" borderId="1" xfId="2" applyBorder="1" applyAlignment="1">
      <alignment horizontal="center" vertical="center"/>
    </xf>
    <xf numFmtId="164" fontId="2" fillId="6" borderId="2" xfId="2" applyNumberFormat="1" applyFont="1" applyFill="1" applyBorder="1"/>
    <xf numFmtId="164" fontId="2" fillId="5" borderId="1" xfId="0" applyNumberFormat="1" applyFont="1" applyFill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2" applyNumberFormat="1" applyFont="1" applyFill="1" applyBorder="1" applyAlignment="1">
      <alignment horizontal="center"/>
    </xf>
    <xf numFmtId="0" fontId="2" fillId="0" borderId="4" xfId="2" applyBorder="1" applyAlignment="1">
      <alignment horizontal="center"/>
    </xf>
    <xf numFmtId="0" fontId="2" fillId="0" borderId="4" xfId="2" applyBorder="1"/>
    <xf numFmtId="0" fontId="2" fillId="0" borderId="5" xfId="2" applyNumberFormat="1" applyFont="1" applyFill="1" applyBorder="1" applyAlignment="1">
      <alignment horizontal="center"/>
    </xf>
    <xf numFmtId="0" fontId="2" fillId="0" borderId="5" xfId="2" applyBorder="1"/>
    <xf numFmtId="2" fontId="2" fillId="4" borderId="1" xfId="2" applyNumberFormat="1" applyFont="1" applyFill="1" applyBorder="1"/>
    <xf numFmtId="0" fontId="2" fillId="0" borderId="2" xfId="2" applyBorder="1" applyAlignment="1">
      <alignment horizontal="center"/>
    </xf>
    <xf numFmtId="0" fontId="2" fillId="0" borderId="2" xfId="2" applyBorder="1"/>
    <xf numFmtId="164" fontId="4" fillId="7" borderId="1" xfId="1" applyNumberFormat="1" applyFont="1" applyFill="1" applyBorder="1"/>
    <xf numFmtId="0" fontId="2" fillId="0" borderId="1" xfId="2" applyBorder="1" applyAlignment="1">
      <alignment horizontal="center"/>
    </xf>
    <xf numFmtId="164" fontId="2" fillId="7" borderId="2" xfId="2" applyNumberFormat="1" applyFont="1" applyFill="1" applyBorder="1"/>
    <xf numFmtId="164" fontId="2" fillId="0" borderId="1" xfId="2" applyNumberFormat="1" applyFont="1" applyFill="1" applyBorder="1"/>
    <xf numFmtId="0" fontId="2" fillId="0" borderId="1" xfId="2" applyBorder="1"/>
    <xf numFmtId="49" fontId="0" fillId="0" borderId="0" xfId="0" applyNumberFormat="1" applyFont="1" applyFill="1" applyBorder="1"/>
    <xf numFmtId="0" fontId="0" fillId="0" borderId="0" xfId="0" applyNumberFormat="1" applyFont="1" applyFill="1" applyBorder="1" applyAlignment="1">
      <alignment horizontal="center"/>
    </xf>
    <xf numFmtId="0" fontId="0" fillId="3" borderId="0" xfId="0" applyNumberFormat="1" applyFont="1" applyFill="1" applyBorder="1"/>
    <xf numFmtId="0" fontId="0" fillId="4" borderId="0" xfId="0" applyNumberFormat="1" applyFont="1" applyFill="1" applyBorder="1"/>
    <xf numFmtId="2" fontId="0" fillId="4" borderId="0" xfId="0" applyNumberFormat="1" applyFont="1" applyFill="1" applyBorder="1"/>
    <xf numFmtId="164" fontId="0" fillId="0" borderId="0" xfId="0" applyNumberFormat="1" applyFont="1" applyFill="1" applyBorder="1"/>
    <xf numFmtId="0" fontId="0" fillId="0" borderId="0" xfId="0" applyAlignment="1">
      <alignment horizontal="center"/>
    </xf>
    <xf numFmtId="0" fontId="2" fillId="0" borderId="0" xfId="2" applyAlignment="1">
      <alignment horizontal="center"/>
    </xf>
    <xf numFmtId="0" fontId="2" fillId="0" borderId="0" xfId="2"/>
    <xf numFmtId="2" fontId="0" fillId="0" borderId="0" xfId="0" applyNumberFormat="1" applyFont="1" applyFill="1" applyBorder="1"/>
  </cellXfs>
  <cellStyles count="3">
    <cellStyle name="Insatisfaisant" xfId="1" builtinId="27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FILE01\ComEnv$\zz%20Distrib%20eau\Lyonnaise%20des%20eaux\RSDE\rapport%20PDF\BOURBOULE%20-%20LSEC17-7169\RAPPORT%20DE%20SYNTHESE%20TEST\SORTIES\Bilan%20sortie%20step%20bourbou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évrier"/>
      <sheetName val="Avril"/>
      <sheetName val="Mai"/>
      <sheetName val="Juillet"/>
      <sheetName val="Septembre"/>
      <sheetName val="Octobre"/>
      <sheetName val="Récapitulatif"/>
    </sheetNames>
    <sheetDataSet>
      <sheetData sheetId="0">
        <row r="2">
          <cell r="D2" t="str">
            <v>2,4-D</v>
          </cell>
        </row>
        <row r="3">
          <cell r="D3" t="str">
            <v>2,4-MCPA</v>
          </cell>
        </row>
        <row r="4">
          <cell r="D4" t="str">
            <v>4-(1,1,3,3-tetramethylbutyl)phenol diethoxylate</v>
          </cell>
        </row>
        <row r="5">
          <cell r="D5" t="str">
            <v>4-(1,1,3,3-tetramethylbutyl)phenol monoethoxylate</v>
          </cell>
        </row>
        <row r="6">
          <cell r="D6" t="str">
            <v>4-nonylphenol diethoxylate (mélange d'isomères)</v>
          </cell>
        </row>
        <row r="7">
          <cell r="D7" t="str">
            <v>4-nonylphenol monoethoxylate (mélange d'isomères)</v>
          </cell>
        </row>
        <row r="8">
          <cell r="D8" t="str">
            <v>4-nonylphenols ramifiés</v>
          </cell>
        </row>
        <row r="9">
          <cell r="D9" t="str">
            <v>4-tert-Octylphenol</v>
          </cell>
        </row>
        <row r="10">
          <cell r="D10" t="str">
            <v>Acide sulfonique de perfluorooctane</v>
          </cell>
        </row>
        <row r="11">
          <cell r="D11" t="str">
            <v>Aclonifène</v>
          </cell>
        </row>
        <row r="12">
          <cell r="D12" t="str">
            <v>alpha-Hexabromocyclododecane</v>
          </cell>
        </row>
        <row r="13">
          <cell r="D13" t="str">
            <v>Aminotriazole</v>
          </cell>
        </row>
        <row r="14">
          <cell r="D14" t="str">
            <v>AMPA</v>
          </cell>
        </row>
        <row r="15">
          <cell r="D15" t="str">
            <v>Anthracène</v>
          </cell>
        </row>
        <row r="16">
          <cell r="D16" t="str">
            <v>Arsenic</v>
          </cell>
        </row>
        <row r="17">
          <cell r="D17" t="str">
            <v>AZOXYSTROBINE</v>
          </cell>
        </row>
        <row r="18">
          <cell r="D18" t="str">
            <v>Bentazone</v>
          </cell>
        </row>
        <row r="19">
          <cell r="D19" t="str">
            <v>Benzène</v>
          </cell>
        </row>
        <row r="20">
          <cell r="D20" t="str">
            <v>Benzo(a)pyrène</v>
          </cell>
        </row>
        <row r="21">
          <cell r="D21" t="str">
            <v>Benzo(b)fluoranthène</v>
          </cell>
        </row>
        <row r="22">
          <cell r="D22" t="str">
            <v>Benzo(g,h,i)pérylène</v>
          </cell>
        </row>
        <row r="23">
          <cell r="D23" t="str">
            <v>Benzo(k)fluoranthène</v>
          </cell>
        </row>
        <row r="24">
          <cell r="D24" t="str">
            <v>beta-Hexabromocyclododecane</v>
          </cell>
        </row>
        <row r="25">
          <cell r="D25" t="str">
            <v>Bifénox</v>
          </cell>
        </row>
        <row r="26">
          <cell r="D26" t="str">
            <v>Biphényle</v>
          </cell>
        </row>
        <row r="27">
          <cell r="D27" t="str">
            <v>Boscalid</v>
          </cell>
        </row>
        <row r="28">
          <cell r="D28" t="str">
            <v>C10-C13-CHLOROALCANES</v>
          </cell>
        </row>
        <row r="29">
          <cell r="D29" t="str">
            <v>Cadmium</v>
          </cell>
        </row>
        <row r="30">
          <cell r="D30" t="str">
            <v>Chloroforme</v>
          </cell>
        </row>
        <row r="31">
          <cell r="D31" t="str">
            <v>Chlorprophame</v>
          </cell>
        </row>
        <row r="32">
          <cell r="D32" t="str">
            <v>Chlortoluron</v>
          </cell>
        </row>
        <row r="33">
          <cell r="D33" t="str">
            <v>Chrome</v>
          </cell>
        </row>
        <row r="34">
          <cell r="D34" t="str">
            <v>Cobalt</v>
          </cell>
        </row>
        <row r="35">
          <cell r="D35" t="str">
            <v>Cuivre</v>
          </cell>
        </row>
        <row r="36">
          <cell r="D36" t="str">
            <v>Cyperméthrine</v>
          </cell>
        </row>
        <row r="37">
          <cell r="D37" t="str">
            <v>Cyprodinil</v>
          </cell>
        </row>
        <row r="38">
          <cell r="D38" t="str">
            <v>Décabromodiphényl éther</v>
          </cell>
        </row>
        <row r="39">
          <cell r="D39" t="str">
            <v>Demande Biochimique en oxygène en 5 jours (D.B.O.5)</v>
          </cell>
        </row>
        <row r="40">
          <cell r="D40" t="str">
            <v>Di(2-ethylhexyl)phtalate</v>
          </cell>
        </row>
        <row r="41">
          <cell r="D41" t="str">
            <v>Dibutylétain cation</v>
          </cell>
        </row>
        <row r="42">
          <cell r="D42" t="str">
            <v>Dichloroéthane-1,2</v>
          </cell>
        </row>
        <row r="43">
          <cell r="D43" t="str">
            <v>Dichlorométhane</v>
          </cell>
        </row>
        <row r="44">
          <cell r="D44" t="str">
            <v>Dichlorvos</v>
          </cell>
        </row>
        <row r="45">
          <cell r="D45" t="str">
            <v>Dicofol</v>
          </cell>
        </row>
        <row r="46">
          <cell r="D46" t="str">
            <v>Diflufenicanil</v>
          </cell>
        </row>
        <row r="47">
          <cell r="D47" t="str">
            <v>Diuron</v>
          </cell>
        </row>
        <row r="48">
          <cell r="D48" t="str">
            <v>Ethylbenzène</v>
          </cell>
        </row>
        <row r="49">
          <cell r="D49" t="str">
            <v>Fluoranthène</v>
          </cell>
        </row>
        <row r="50">
          <cell r="D50" t="str">
            <v>gamma-Hexabromocyclododecane</v>
          </cell>
        </row>
        <row r="51">
          <cell r="D51" t="str">
            <v>Glyphosate</v>
          </cell>
        </row>
        <row r="52">
          <cell r="D52" t="str">
            <v>heptabromodiphényl éther (congénère 183)</v>
          </cell>
        </row>
        <row r="53">
          <cell r="D53" t="str">
            <v>Heptachlore</v>
          </cell>
        </row>
        <row r="54">
          <cell r="D54" t="str">
            <v>Heptachlore époxyde exo cis</v>
          </cell>
        </row>
        <row r="55">
          <cell r="D55" t="str">
            <v>Hexabromodiphényl éther (congénère 153)</v>
          </cell>
        </row>
        <row r="56">
          <cell r="D56" t="str">
            <v>hexabromodiphényl éther (congénère 154)</v>
          </cell>
        </row>
        <row r="57">
          <cell r="D57" t="str">
            <v>Hexachlorobenzène</v>
          </cell>
        </row>
        <row r="58">
          <cell r="D58" t="str">
            <v>Hexachlorobutadiène</v>
          </cell>
        </row>
        <row r="59">
          <cell r="D59" t="str">
            <v>Imidaclopride</v>
          </cell>
        </row>
        <row r="60">
          <cell r="D60" t="str">
            <v>Indéno(1,2,3-cd)pyrène</v>
          </cell>
        </row>
        <row r="61">
          <cell r="D61" t="str">
            <v>Indice ST-DCO</v>
          </cell>
        </row>
        <row r="62">
          <cell r="D62" t="str">
            <v>Iprodione</v>
          </cell>
        </row>
        <row r="63">
          <cell r="D63" t="str">
            <v>Irgarol</v>
          </cell>
        </row>
        <row r="64">
          <cell r="D64" t="str">
            <v>Isoproturon</v>
          </cell>
        </row>
        <row r="65">
          <cell r="D65" t="str">
            <v>Matières en suspension</v>
          </cell>
        </row>
        <row r="66">
          <cell r="D66" t="str">
            <v>Mercure</v>
          </cell>
        </row>
        <row r="67">
          <cell r="D67" t="str">
            <v>Métaldéhyde</v>
          </cell>
        </row>
        <row r="68">
          <cell r="D68" t="str">
            <v>Métazachlore</v>
          </cell>
        </row>
        <row r="69">
          <cell r="D69" t="str">
            <v>Monobutylétain cation</v>
          </cell>
        </row>
        <row r="70">
          <cell r="D70" t="str">
            <v>Naphtalène</v>
          </cell>
        </row>
        <row r="71">
          <cell r="D71" t="str">
            <v>Nickel</v>
          </cell>
        </row>
        <row r="72">
          <cell r="D72" t="str">
            <v>Nicosulfuron</v>
          </cell>
        </row>
        <row r="73">
          <cell r="D73" t="str">
            <v>Oxadiazon</v>
          </cell>
        </row>
        <row r="74">
          <cell r="D74" t="str">
            <v>PCB 101</v>
          </cell>
        </row>
        <row r="75">
          <cell r="D75" t="str">
            <v>PCB 118</v>
          </cell>
        </row>
        <row r="76">
          <cell r="D76" t="str">
            <v>PCB 138</v>
          </cell>
        </row>
        <row r="77">
          <cell r="D77" t="str">
            <v>PCB 153</v>
          </cell>
        </row>
        <row r="78">
          <cell r="D78" t="str">
            <v>PCB 180</v>
          </cell>
        </row>
        <row r="79">
          <cell r="D79" t="str">
            <v>PCB 28</v>
          </cell>
        </row>
        <row r="80">
          <cell r="D80" t="str">
            <v>PCB 52</v>
          </cell>
        </row>
        <row r="81">
          <cell r="D81" t="str">
            <v>Pendiméthaline</v>
          </cell>
        </row>
        <row r="82">
          <cell r="D82" t="str">
            <v>pentabromodiphényl éther (congénère 100)</v>
          </cell>
        </row>
        <row r="83">
          <cell r="D83" t="str">
            <v>Pentabromodiphényl éther (congénère 99)</v>
          </cell>
        </row>
        <row r="84">
          <cell r="D84" t="str">
            <v>Pentachlorobenzene</v>
          </cell>
        </row>
        <row r="85">
          <cell r="D85" t="str">
            <v>Pentachlorophénol</v>
          </cell>
        </row>
        <row r="86">
          <cell r="D86" t="str">
            <v>Phosphate de tributyle</v>
          </cell>
        </row>
        <row r="87">
          <cell r="D87" t="str">
            <v>Plomb</v>
          </cell>
        </row>
        <row r="88">
          <cell r="D88" t="str">
            <v>Potentiel en Hydrogène (pH)</v>
          </cell>
        </row>
        <row r="89">
          <cell r="D89" t="str">
            <v>Quinoxyfen</v>
          </cell>
        </row>
        <row r="90">
          <cell r="D90" t="str">
            <v>Somme 6 PBDE</v>
          </cell>
        </row>
        <row r="91">
          <cell r="D91" t="str">
            <v>Somme 8 PBDE</v>
          </cell>
        </row>
        <row r="92">
          <cell r="D92" t="str">
            <v>Somme de 3 Hexabromocyclododecanes (HBCDDs)</v>
          </cell>
        </row>
        <row r="93">
          <cell r="D93" t="str">
            <v>Somme de 4 organostanniques</v>
          </cell>
        </row>
        <row r="94">
          <cell r="D94" t="str">
            <v>Somme de benzene, toluene, ethylbenzene, xylenes (BTEX)</v>
          </cell>
        </row>
        <row r="95">
          <cell r="D95" t="str">
            <v>Somme des 4 HAP</v>
          </cell>
        </row>
        <row r="96">
          <cell r="D96" t="str">
            <v>Somme des 7 PCBi</v>
          </cell>
        </row>
        <row r="97">
          <cell r="D97" t="str">
            <v>Tébuconazole</v>
          </cell>
        </row>
        <row r="98">
          <cell r="D98" t="str">
            <v>Température de mesure du pH</v>
          </cell>
        </row>
        <row r="99">
          <cell r="D99" t="str">
            <v>Terbutryne</v>
          </cell>
        </row>
        <row r="100">
          <cell r="D100" t="str">
            <v>tétrabromodiphényl éther (congénère 47)</v>
          </cell>
        </row>
        <row r="101">
          <cell r="D101" t="str">
            <v>Tétrachloroéthylène</v>
          </cell>
        </row>
        <row r="102">
          <cell r="D102" t="str">
            <v>Tétrachlorure de carbone</v>
          </cell>
        </row>
        <row r="103">
          <cell r="D103" t="str">
            <v>Thiabendazole</v>
          </cell>
        </row>
        <row r="104">
          <cell r="D104" t="str">
            <v>Titane</v>
          </cell>
        </row>
        <row r="105">
          <cell r="D105" t="str">
            <v>Toluene</v>
          </cell>
        </row>
        <row r="106">
          <cell r="D106" t="str">
            <v>Tribromodiphenyl ether (BDE28)</v>
          </cell>
        </row>
        <row r="107">
          <cell r="D107" t="str">
            <v>Tributylétain cation</v>
          </cell>
        </row>
        <row r="108">
          <cell r="D108" t="str">
            <v>Trichloroéthylène</v>
          </cell>
        </row>
        <row r="109">
          <cell r="D109" t="str">
            <v>Triphénylétain cation</v>
          </cell>
        </row>
        <row r="111">
          <cell r="D111" t="str">
            <v>Xylène</v>
          </cell>
        </row>
        <row r="112">
          <cell r="D112" t="str">
            <v>Zinc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23"/>
  <sheetViews>
    <sheetView tabSelected="1" topLeftCell="S1" workbookViewId="0">
      <selection activeCell="AD126" sqref="AD126"/>
    </sheetView>
  </sheetViews>
  <sheetFormatPr baseColWidth="10" defaultRowHeight="14.4" x14ac:dyDescent="0.3"/>
  <cols>
    <col min="1" max="1" width="13.5546875" style="59" bestFit="1" customWidth="1"/>
    <col min="2" max="2" width="55" style="33" bestFit="1" customWidth="1"/>
    <col min="3" max="4" width="16.33203125" style="60" customWidth="1"/>
    <col min="5" max="5" width="11.88671875" style="33" customWidth="1"/>
    <col min="6" max="6" width="18.6640625" style="33" customWidth="1"/>
    <col min="7" max="7" width="12.5546875" style="33" customWidth="1"/>
    <col min="8" max="8" width="11.88671875" style="33" customWidth="1"/>
    <col min="9" max="9" width="19.109375" style="33" customWidth="1"/>
    <col min="10" max="10" width="13.33203125" style="33" customWidth="1"/>
    <col min="11" max="11" width="11.88671875" style="33" customWidth="1"/>
    <col min="12" max="12" width="18" style="33" customWidth="1"/>
    <col min="13" max="13" width="12.5546875" style="33" customWidth="1"/>
    <col min="14" max="14" width="11.88671875" style="33" customWidth="1"/>
    <col min="15" max="15" width="19.88671875" style="33" customWidth="1"/>
    <col min="16" max="16" width="12.5546875" style="33" customWidth="1"/>
    <col min="17" max="17" width="11.88671875" style="33" customWidth="1"/>
    <col min="18" max="18" width="17.109375" style="33" customWidth="1"/>
    <col min="19" max="19" width="12.5546875" style="33" customWidth="1"/>
    <col min="20" max="20" width="11.88671875" style="33" customWidth="1"/>
    <col min="21" max="21" width="17.88671875" style="33" customWidth="1"/>
    <col min="22" max="22" width="12.5546875" style="68" customWidth="1"/>
    <col min="23" max="23" width="20.44140625" style="64" customWidth="1"/>
    <col min="24" max="24" width="14.44140625" style="65" bestFit="1" customWidth="1"/>
    <col min="25" max="25" width="15.88671875" style="38" customWidth="1"/>
    <col min="26" max="26" width="17.5546875" bestFit="1" customWidth="1"/>
    <col min="27" max="27" width="17.88671875" style="33" customWidth="1"/>
    <col min="28" max="28" width="17.5546875" bestFit="1" customWidth="1"/>
    <col min="29" max="29" width="15.5546875" bestFit="1" customWidth="1"/>
    <col min="30" max="30" width="23.33203125" style="33" customWidth="1"/>
    <col min="31" max="16384" width="11.5546875" style="33"/>
  </cols>
  <sheetData>
    <row r="1" spans="1:30" s="11" customFormat="1" ht="29.25" customHeight="1" x14ac:dyDescent="0.3">
      <c r="A1" s="1"/>
      <c r="B1" s="2"/>
      <c r="C1" s="3"/>
      <c r="D1" s="3"/>
      <c r="E1" s="4" t="s">
        <v>0</v>
      </c>
      <c r="F1" s="4"/>
      <c r="G1" s="4"/>
      <c r="H1" s="5" t="s">
        <v>1</v>
      </c>
      <c r="I1" s="5"/>
      <c r="J1" s="5"/>
      <c r="K1" s="4" t="s">
        <v>2</v>
      </c>
      <c r="L1" s="4"/>
      <c r="M1" s="4"/>
      <c r="N1" s="5" t="s">
        <v>3</v>
      </c>
      <c r="O1" s="5"/>
      <c r="P1" s="5"/>
      <c r="Q1" s="4" t="s">
        <v>4</v>
      </c>
      <c r="R1" s="4"/>
      <c r="S1" s="4"/>
      <c r="T1" s="5" t="s">
        <v>5</v>
      </c>
      <c r="U1" s="5"/>
      <c r="V1" s="5"/>
      <c r="W1" s="6"/>
      <c r="X1" s="7"/>
      <c r="Y1" s="8"/>
      <c r="Z1" s="9"/>
      <c r="AA1" s="2"/>
      <c r="AB1" s="10"/>
      <c r="AC1" s="9"/>
      <c r="AD1" s="2"/>
    </row>
    <row r="2" spans="1:30" s="21" customFormat="1" ht="44.25" customHeight="1" x14ac:dyDescent="0.3">
      <c r="A2" s="12" t="s">
        <v>6</v>
      </c>
      <c r="B2" s="13" t="s">
        <v>7</v>
      </c>
      <c r="C2" s="14" t="s">
        <v>8</v>
      </c>
      <c r="D2" s="14" t="s">
        <v>9</v>
      </c>
      <c r="E2" s="15" t="s">
        <v>10</v>
      </c>
      <c r="F2" s="15" t="s">
        <v>11</v>
      </c>
      <c r="G2" s="15" t="s">
        <v>12</v>
      </c>
      <c r="H2" s="16" t="s">
        <v>10</v>
      </c>
      <c r="I2" s="16" t="s">
        <v>11</v>
      </c>
      <c r="J2" s="16" t="s">
        <v>12</v>
      </c>
      <c r="K2" s="15" t="s">
        <v>10</v>
      </c>
      <c r="L2" s="15" t="s">
        <v>11</v>
      </c>
      <c r="M2" s="15" t="s">
        <v>12</v>
      </c>
      <c r="N2" s="16" t="s">
        <v>10</v>
      </c>
      <c r="O2" s="16" t="s">
        <v>11</v>
      </c>
      <c r="P2" s="16" t="s">
        <v>12</v>
      </c>
      <c r="Q2" s="15" t="s">
        <v>10</v>
      </c>
      <c r="R2" s="15" t="s">
        <v>11</v>
      </c>
      <c r="S2" s="15" t="s">
        <v>12</v>
      </c>
      <c r="T2" s="16" t="s">
        <v>10</v>
      </c>
      <c r="U2" s="16" t="s">
        <v>11</v>
      </c>
      <c r="V2" s="17" t="s">
        <v>12</v>
      </c>
      <c r="W2" s="18" t="s">
        <v>13</v>
      </c>
      <c r="X2" s="10" t="s">
        <v>14</v>
      </c>
      <c r="Y2" s="19" t="s">
        <v>15</v>
      </c>
      <c r="Z2" s="20" t="s">
        <v>16</v>
      </c>
      <c r="AA2" s="13" t="s">
        <v>17</v>
      </c>
      <c r="AB2" s="10" t="s">
        <v>18</v>
      </c>
      <c r="AC2" s="20" t="s">
        <v>19</v>
      </c>
      <c r="AD2" s="13" t="s">
        <v>20</v>
      </c>
    </row>
    <row r="3" spans="1:30" x14ac:dyDescent="0.3">
      <c r="A3" s="22">
        <v>1141</v>
      </c>
      <c r="B3" s="23" t="str">
        <f>[1]Février!D2</f>
        <v>2,4-D</v>
      </c>
      <c r="C3" s="24" t="s">
        <v>21</v>
      </c>
      <c r="D3" s="25">
        <v>0.2</v>
      </c>
      <c r="E3" s="26" t="s">
        <v>22</v>
      </c>
      <c r="F3" s="26">
        <v>0.05</v>
      </c>
      <c r="G3" s="26" t="s">
        <v>23</v>
      </c>
      <c r="H3" s="27" t="s">
        <v>24</v>
      </c>
      <c r="I3" s="27">
        <v>0.1</v>
      </c>
      <c r="J3" s="27" t="s">
        <v>25</v>
      </c>
      <c r="K3" s="26" t="s">
        <v>22</v>
      </c>
      <c r="L3" s="26">
        <v>0.05</v>
      </c>
      <c r="M3" s="26" t="s">
        <v>26</v>
      </c>
      <c r="N3" s="27" t="s">
        <v>22</v>
      </c>
      <c r="O3" s="27">
        <v>0.05</v>
      </c>
      <c r="P3" s="27" t="s">
        <v>27</v>
      </c>
      <c r="Q3" s="26" t="s">
        <v>24</v>
      </c>
      <c r="R3" s="26">
        <v>0.1</v>
      </c>
      <c r="S3" s="26" t="s">
        <v>28</v>
      </c>
      <c r="T3" s="27" t="s">
        <v>24</v>
      </c>
      <c r="U3" s="27">
        <v>0.1</v>
      </c>
      <c r="V3" s="27" t="s">
        <v>29</v>
      </c>
      <c r="W3" s="28">
        <f>((F3*$F$119)+($I$119*I3)+(L3*$L$119)+(O3*$O$119)+($R$119*R3)+(U3*$U$119))/($U$119+$R$119+$O$119+$L$119+$I$119+$F$119)</f>
        <v>7.7631932141515009E-2</v>
      </c>
      <c r="X3" s="29" t="s">
        <v>30</v>
      </c>
      <c r="Y3" s="28">
        <f t="shared" ref="Y3:Y66" si="0">W3*0.000001*$C$122</f>
        <v>9.2624831932141521E-2</v>
      </c>
      <c r="Z3" s="30" t="s">
        <v>31</v>
      </c>
      <c r="AA3" s="31">
        <v>0.1</v>
      </c>
      <c r="AB3" s="30" t="s">
        <v>32</v>
      </c>
      <c r="AC3" s="29" t="s">
        <v>32</v>
      </c>
      <c r="AD3" s="32" t="s">
        <v>33</v>
      </c>
    </row>
    <row r="4" spans="1:30" x14ac:dyDescent="0.3">
      <c r="A4" s="22">
        <v>1212</v>
      </c>
      <c r="B4" s="23" t="str">
        <f>[1]Février!D3</f>
        <v>2,4-MCPA</v>
      </c>
      <c r="C4" s="24" t="s">
        <v>34</v>
      </c>
      <c r="D4" s="25">
        <v>0.1</v>
      </c>
      <c r="E4" s="26" t="s">
        <v>35</v>
      </c>
      <c r="F4" s="26">
        <v>2.5000000000000001E-2</v>
      </c>
      <c r="G4" s="26" t="s">
        <v>36</v>
      </c>
      <c r="H4" s="27" t="s">
        <v>22</v>
      </c>
      <c r="I4" s="27">
        <v>0.05</v>
      </c>
      <c r="J4" s="27" t="s">
        <v>37</v>
      </c>
      <c r="K4" s="26" t="s">
        <v>35</v>
      </c>
      <c r="L4" s="26">
        <v>2.5000000000000001E-2</v>
      </c>
      <c r="M4" s="26" t="s">
        <v>38</v>
      </c>
      <c r="N4" s="27" t="s">
        <v>35</v>
      </c>
      <c r="O4" s="27">
        <v>2.5000000000000001E-2</v>
      </c>
      <c r="P4" s="27" t="s">
        <v>39</v>
      </c>
      <c r="Q4" s="26" t="s">
        <v>22</v>
      </c>
      <c r="R4" s="26">
        <v>0.05</v>
      </c>
      <c r="S4" s="26" t="s">
        <v>40</v>
      </c>
      <c r="T4" s="27" t="s">
        <v>22</v>
      </c>
      <c r="U4" s="27">
        <v>0.05</v>
      </c>
      <c r="V4" s="27" t="s">
        <v>41</v>
      </c>
      <c r="W4" s="28">
        <f t="shared" ref="W4:W67" si="1">((F4*$F$119)+($I$119*I4)+(L4*$L$119)+(O4*$O$119)+($R$119*R4)+(U4*$U$119))/($U$119+$R$119+$O$119+$L$119+$I$119+$F$119)</f>
        <v>3.8815966070757504E-2</v>
      </c>
      <c r="X4" s="29" t="s">
        <v>30</v>
      </c>
      <c r="Y4" s="28">
        <f t="shared" si="0"/>
        <v>4.6312415966070761E-2</v>
      </c>
      <c r="Z4" s="30" t="s">
        <v>31</v>
      </c>
      <c r="AA4" s="31">
        <v>0.05</v>
      </c>
      <c r="AB4" s="30" t="s">
        <v>32</v>
      </c>
      <c r="AC4" s="29" t="s">
        <v>32</v>
      </c>
      <c r="AD4" s="32" t="s">
        <v>33</v>
      </c>
    </row>
    <row r="5" spans="1:30" x14ac:dyDescent="0.3">
      <c r="A5" s="22">
        <v>6371</v>
      </c>
      <c r="B5" s="23" t="str">
        <f>[1]Février!D4</f>
        <v>4-(1,1,3,3-tetramethylbutyl)phenol diethoxylate</v>
      </c>
      <c r="C5" s="24" t="s">
        <v>21</v>
      </c>
      <c r="D5" s="25">
        <v>0.2</v>
      </c>
      <c r="E5" s="26" t="s">
        <v>22</v>
      </c>
      <c r="F5" s="26">
        <v>0.05</v>
      </c>
      <c r="G5" s="26" t="s">
        <v>23</v>
      </c>
      <c r="H5" s="27" t="s">
        <v>24</v>
      </c>
      <c r="I5" s="27">
        <v>0.1</v>
      </c>
      <c r="J5" s="27" t="s">
        <v>25</v>
      </c>
      <c r="K5" s="26" t="s">
        <v>22</v>
      </c>
      <c r="L5" s="26">
        <v>0.05</v>
      </c>
      <c r="M5" s="26" t="s">
        <v>26</v>
      </c>
      <c r="N5" s="27" t="s">
        <v>22</v>
      </c>
      <c r="O5" s="27">
        <v>0.05</v>
      </c>
      <c r="P5" s="27" t="s">
        <v>27</v>
      </c>
      <c r="Q5" s="26" t="s">
        <v>24</v>
      </c>
      <c r="R5" s="26">
        <v>0.1</v>
      </c>
      <c r="S5" s="26" t="s">
        <v>28</v>
      </c>
      <c r="T5" s="27" t="s">
        <v>24</v>
      </c>
      <c r="U5" s="27">
        <v>0.1</v>
      </c>
      <c r="V5" s="27" t="s">
        <v>29</v>
      </c>
      <c r="W5" s="28">
        <f t="shared" si="1"/>
        <v>7.7631932141515009E-2</v>
      </c>
      <c r="X5" s="29" t="s">
        <v>30</v>
      </c>
      <c r="Y5" s="28">
        <f t="shared" si="0"/>
        <v>9.2624831932141521E-2</v>
      </c>
      <c r="Z5" s="30" t="s">
        <v>31</v>
      </c>
      <c r="AA5" s="31">
        <v>0.1</v>
      </c>
      <c r="AB5" s="30" t="s">
        <v>32</v>
      </c>
      <c r="AC5" s="29" t="s">
        <v>32</v>
      </c>
      <c r="AD5" s="32" t="s">
        <v>33</v>
      </c>
    </row>
    <row r="6" spans="1:30" s="38" customFormat="1" x14ac:dyDescent="0.3">
      <c r="A6" s="22">
        <v>6370</v>
      </c>
      <c r="B6" s="34" t="str">
        <f>[1]Février!D5</f>
        <v>4-(1,1,3,3-tetramethylbutyl)phenol monoethoxylate</v>
      </c>
      <c r="C6" s="25" t="s">
        <v>21</v>
      </c>
      <c r="D6" s="25">
        <v>0.2</v>
      </c>
      <c r="E6" s="35" t="s">
        <v>22</v>
      </c>
      <c r="F6" s="35">
        <v>0.05</v>
      </c>
      <c r="G6" s="35" t="s">
        <v>23</v>
      </c>
      <c r="H6" s="36" t="s">
        <v>24</v>
      </c>
      <c r="I6" s="36">
        <v>0.1</v>
      </c>
      <c r="J6" s="36" t="s">
        <v>25</v>
      </c>
      <c r="K6" s="35" t="s">
        <v>22</v>
      </c>
      <c r="L6" s="35">
        <v>0.05</v>
      </c>
      <c r="M6" s="35" t="s">
        <v>26</v>
      </c>
      <c r="N6" s="36" t="s">
        <v>22</v>
      </c>
      <c r="O6" s="36">
        <v>0.05</v>
      </c>
      <c r="P6" s="36" t="s">
        <v>27</v>
      </c>
      <c r="Q6" s="35" t="s">
        <v>24</v>
      </c>
      <c r="R6" s="35">
        <v>0.1</v>
      </c>
      <c r="S6" s="35" t="s">
        <v>28</v>
      </c>
      <c r="T6" s="36" t="s">
        <v>24</v>
      </c>
      <c r="U6" s="36">
        <v>0.1</v>
      </c>
      <c r="V6" s="36" t="s">
        <v>29</v>
      </c>
      <c r="W6" s="28">
        <f t="shared" si="1"/>
        <v>7.7631932141515009E-2</v>
      </c>
      <c r="X6" s="29" t="s">
        <v>30</v>
      </c>
      <c r="Y6" s="28">
        <f t="shared" si="0"/>
        <v>9.2624831932141521E-2</v>
      </c>
      <c r="Z6" s="30" t="s">
        <v>31</v>
      </c>
      <c r="AA6" s="37">
        <v>0.1</v>
      </c>
      <c r="AB6" s="30" t="s">
        <v>32</v>
      </c>
      <c r="AC6" s="29" t="s">
        <v>32</v>
      </c>
      <c r="AD6" s="32" t="s">
        <v>33</v>
      </c>
    </row>
    <row r="7" spans="1:30" s="38" customFormat="1" x14ac:dyDescent="0.3">
      <c r="A7" s="22">
        <v>6369</v>
      </c>
      <c r="B7" s="34" t="str">
        <f>[1]Février!D6</f>
        <v>4-nonylphenol diethoxylate (mélange d'isomères)</v>
      </c>
      <c r="C7" s="25" t="s">
        <v>21</v>
      </c>
      <c r="D7" s="25">
        <v>0.2</v>
      </c>
      <c r="E7" s="35" t="s">
        <v>22</v>
      </c>
      <c r="F7" s="35">
        <v>0.05</v>
      </c>
      <c r="G7" s="35" t="s">
        <v>23</v>
      </c>
      <c r="H7" s="36" t="s">
        <v>24</v>
      </c>
      <c r="I7" s="36">
        <v>0.1</v>
      </c>
      <c r="J7" s="36" t="s">
        <v>25</v>
      </c>
      <c r="K7" s="35" t="s">
        <v>22</v>
      </c>
      <c r="L7" s="35">
        <v>0.05</v>
      </c>
      <c r="M7" s="35" t="s">
        <v>26</v>
      </c>
      <c r="N7" s="36" t="s">
        <v>22</v>
      </c>
      <c r="O7" s="36">
        <v>0.05</v>
      </c>
      <c r="P7" s="36" t="s">
        <v>27</v>
      </c>
      <c r="Q7" s="35" t="s">
        <v>24</v>
      </c>
      <c r="R7" s="35">
        <v>0.1</v>
      </c>
      <c r="S7" s="35" t="s">
        <v>28</v>
      </c>
      <c r="T7" s="36" t="s">
        <v>24</v>
      </c>
      <c r="U7" s="36">
        <v>0.1</v>
      </c>
      <c r="V7" s="36" t="s">
        <v>29</v>
      </c>
      <c r="W7" s="28">
        <f t="shared" si="1"/>
        <v>7.7631932141515009E-2</v>
      </c>
      <c r="X7" s="29" t="s">
        <v>30</v>
      </c>
      <c r="Y7" s="28">
        <f t="shared" si="0"/>
        <v>9.2624831932141521E-2</v>
      </c>
      <c r="Z7" s="30" t="s">
        <v>31</v>
      </c>
      <c r="AA7" s="31">
        <v>0.1</v>
      </c>
      <c r="AB7" s="30" t="s">
        <v>32</v>
      </c>
      <c r="AC7" s="29" t="s">
        <v>32</v>
      </c>
      <c r="AD7" s="32" t="s">
        <v>33</v>
      </c>
    </row>
    <row r="8" spans="1:30" s="38" customFormat="1" x14ac:dyDescent="0.3">
      <c r="A8" s="22">
        <v>6366</v>
      </c>
      <c r="B8" s="34" t="str">
        <f>[1]Février!D7</f>
        <v>4-nonylphenol monoethoxylate (mélange d'isomères)</v>
      </c>
      <c r="C8" s="25" t="s">
        <v>21</v>
      </c>
      <c r="D8" s="25">
        <v>0.2</v>
      </c>
      <c r="E8" s="35" t="s">
        <v>42</v>
      </c>
      <c r="F8" s="35">
        <v>0.25</v>
      </c>
      <c r="G8" s="35" t="s">
        <v>43</v>
      </c>
      <c r="H8" s="36" t="s">
        <v>44</v>
      </c>
      <c r="I8" s="36">
        <v>0.3</v>
      </c>
      <c r="J8" s="36" t="s">
        <v>45</v>
      </c>
      <c r="K8" s="35" t="s">
        <v>22</v>
      </c>
      <c r="L8" s="35">
        <v>0.05</v>
      </c>
      <c r="M8" s="35" t="s">
        <v>26</v>
      </c>
      <c r="N8" s="36" t="s">
        <v>22</v>
      </c>
      <c r="O8" s="36">
        <v>0.05</v>
      </c>
      <c r="P8" s="36" t="s">
        <v>27</v>
      </c>
      <c r="Q8" s="35" t="s">
        <v>24</v>
      </c>
      <c r="R8" s="35">
        <v>0.1</v>
      </c>
      <c r="S8" s="35" t="s">
        <v>28</v>
      </c>
      <c r="T8" s="36" t="s">
        <v>24</v>
      </c>
      <c r="U8" s="36">
        <v>0.1</v>
      </c>
      <c r="V8" s="36" t="s">
        <v>29</v>
      </c>
      <c r="W8" s="39">
        <f t="shared" si="1"/>
        <v>0.12685080796692971</v>
      </c>
      <c r="X8" s="29" t="s">
        <v>30</v>
      </c>
      <c r="Y8" s="39">
        <f t="shared" si="0"/>
        <v>0.15134925080796691</v>
      </c>
      <c r="Z8" s="30" t="s">
        <v>31</v>
      </c>
      <c r="AA8" s="40">
        <v>0.3</v>
      </c>
      <c r="AB8" s="30" t="s">
        <v>32</v>
      </c>
      <c r="AC8" s="29" t="s">
        <v>32</v>
      </c>
      <c r="AD8" s="32" t="s">
        <v>33</v>
      </c>
    </row>
    <row r="9" spans="1:30" s="38" customFormat="1" x14ac:dyDescent="0.3">
      <c r="A9" s="22">
        <v>1958</v>
      </c>
      <c r="B9" s="34" t="str">
        <f>[1]Février!D8</f>
        <v>4-nonylphenols ramifiés</v>
      </c>
      <c r="C9" s="25" t="s">
        <v>46</v>
      </c>
      <c r="D9" s="25">
        <v>0.5</v>
      </c>
      <c r="E9" s="35" t="s">
        <v>47</v>
      </c>
      <c r="F9" s="35">
        <v>0.25</v>
      </c>
      <c r="G9" s="35" t="s">
        <v>48</v>
      </c>
      <c r="H9" s="36" t="s">
        <v>47</v>
      </c>
      <c r="I9" s="36">
        <v>0.25</v>
      </c>
      <c r="J9" s="36" t="s">
        <v>49</v>
      </c>
      <c r="K9" s="35" t="s">
        <v>50</v>
      </c>
      <c r="L9" s="35">
        <v>0.66</v>
      </c>
      <c r="M9" s="35" t="s">
        <v>51</v>
      </c>
      <c r="N9" s="36" t="s">
        <v>47</v>
      </c>
      <c r="O9" s="36">
        <v>0.25</v>
      </c>
      <c r="P9" s="36" t="s">
        <v>52</v>
      </c>
      <c r="Q9" s="35" t="s">
        <v>53</v>
      </c>
      <c r="R9" s="35">
        <v>1.21</v>
      </c>
      <c r="S9" s="35" t="s">
        <v>54</v>
      </c>
      <c r="T9" s="36" t="s">
        <v>55</v>
      </c>
      <c r="U9" s="36">
        <v>1.22</v>
      </c>
      <c r="V9" s="36" t="s">
        <v>56</v>
      </c>
      <c r="W9" s="39">
        <f t="shared" si="1"/>
        <v>0.73230203468083965</v>
      </c>
      <c r="X9" s="29">
        <v>15</v>
      </c>
      <c r="Y9" s="39">
        <f t="shared" si="0"/>
        <v>0.87373006203468084</v>
      </c>
      <c r="Z9" s="30" t="s">
        <v>31</v>
      </c>
      <c r="AA9" s="40">
        <v>1.22</v>
      </c>
      <c r="AB9" s="41">
        <v>10</v>
      </c>
      <c r="AC9" s="29">
        <v>2</v>
      </c>
      <c r="AD9" s="32" t="s">
        <v>33</v>
      </c>
    </row>
    <row r="10" spans="1:30" s="38" customFormat="1" x14ac:dyDescent="0.3">
      <c r="A10" s="22">
        <v>1959</v>
      </c>
      <c r="B10" s="34" t="str">
        <f>[1]Février!D9</f>
        <v>4-tert-Octylphenol</v>
      </c>
      <c r="C10" s="25" t="s">
        <v>21</v>
      </c>
      <c r="D10" s="25">
        <v>0.2</v>
      </c>
      <c r="E10" s="35" t="s">
        <v>22</v>
      </c>
      <c r="F10" s="35">
        <v>0.05</v>
      </c>
      <c r="G10" s="35" t="s">
        <v>23</v>
      </c>
      <c r="H10" s="36" t="s">
        <v>22</v>
      </c>
      <c r="I10" s="36">
        <v>0.05</v>
      </c>
      <c r="J10" s="36" t="s">
        <v>37</v>
      </c>
      <c r="K10" s="35" t="s">
        <v>22</v>
      </c>
      <c r="L10" s="35">
        <v>0.05</v>
      </c>
      <c r="M10" s="35" t="s">
        <v>26</v>
      </c>
      <c r="N10" s="36" t="s">
        <v>22</v>
      </c>
      <c r="O10" s="36">
        <v>0.05</v>
      </c>
      <c r="P10" s="36" t="s">
        <v>27</v>
      </c>
      <c r="Q10" s="35" t="s">
        <v>22</v>
      </c>
      <c r="R10" s="35">
        <v>0.05</v>
      </c>
      <c r="S10" s="35" t="s">
        <v>40</v>
      </c>
      <c r="T10" s="36" t="s">
        <v>22</v>
      </c>
      <c r="U10" s="36">
        <v>0.05</v>
      </c>
      <c r="V10" s="36" t="s">
        <v>41</v>
      </c>
      <c r="W10" s="28">
        <f t="shared" si="1"/>
        <v>0.05</v>
      </c>
      <c r="X10" s="29">
        <v>0.5</v>
      </c>
      <c r="Y10" s="28">
        <f t="shared" si="0"/>
        <v>5.9656399999999998E-2</v>
      </c>
      <c r="Z10" s="30" t="s">
        <v>31</v>
      </c>
      <c r="AA10" s="31">
        <v>0.05</v>
      </c>
      <c r="AB10" s="30" t="s">
        <v>32</v>
      </c>
      <c r="AC10" s="29" t="s">
        <v>32</v>
      </c>
      <c r="AD10" s="32" t="s">
        <v>33</v>
      </c>
    </row>
    <row r="11" spans="1:30" s="38" customFormat="1" x14ac:dyDescent="0.3">
      <c r="A11" s="22">
        <v>6560</v>
      </c>
      <c r="B11" s="34" t="str">
        <f>[1]Février!D10</f>
        <v>Acide sulfonique de perfluorooctane</v>
      </c>
      <c r="C11" s="25" t="s">
        <v>34</v>
      </c>
      <c r="D11" s="25">
        <v>0.1</v>
      </c>
      <c r="E11" s="35"/>
      <c r="F11" s="35"/>
      <c r="G11" s="35"/>
      <c r="H11" s="36"/>
      <c r="I11" s="36"/>
      <c r="J11" s="36"/>
      <c r="K11" s="35"/>
      <c r="L11" s="35"/>
      <c r="M11" s="35"/>
      <c r="N11" s="36"/>
      <c r="O11" s="36"/>
      <c r="P11" s="36"/>
      <c r="Q11" s="35"/>
      <c r="R11" s="35"/>
      <c r="S11" s="35"/>
      <c r="T11" s="36"/>
      <c r="U11" s="36"/>
      <c r="V11" s="36"/>
      <c r="W11" s="28">
        <f t="shared" si="1"/>
        <v>0</v>
      </c>
      <c r="X11" s="29">
        <v>6.4999999999999997E-3</v>
      </c>
      <c r="Y11" s="28">
        <f t="shared" si="0"/>
        <v>0</v>
      </c>
      <c r="Z11" s="30">
        <v>0</v>
      </c>
      <c r="AA11" s="31"/>
      <c r="AB11" s="41">
        <v>36</v>
      </c>
      <c r="AC11" s="29">
        <v>7.2</v>
      </c>
      <c r="AD11" s="32" t="s">
        <v>33</v>
      </c>
    </row>
    <row r="12" spans="1:30" s="38" customFormat="1" x14ac:dyDescent="0.3">
      <c r="A12" s="22">
        <v>1688</v>
      </c>
      <c r="B12" s="34" t="str">
        <f>[1]Février!D11</f>
        <v>Aclonifène</v>
      </c>
      <c r="C12" s="25" t="s">
        <v>21</v>
      </c>
      <c r="D12" s="25">
        <v>0.2</v>
      </c>
      <c r="E12" s="35" t="s">
        <v>22</v>
      </c>
      <c r="F12" s="35">
        <v>0.05</v>
      </c>
      <c r="G12" s="35" t="s">
        <v>23</v>
      </c>
      <c r="H12" s="36" t="s">
        <v>24</v>
      </c>
      <c r="I12" s="36">
        <v>0.1</v>
      </c>
      <c r="J12" s="36" t="s">
        <v>25</v>
      </c>
      <c r="K12" s="35" t="s">
        <v>22</v>
      </c>
      <c r="L12" s="35">
        <v>0.05</v>
      </c>
      <c r="M12" s="35" t="s">
        <v>26</v>
      </c>
      <c r="N12" s="36" t="s">
        <v>22</v>
      </c>
      <c r="O12" s="36">
        <v>0.05</v>
      </c>
      <c r="P12" s="36" t="s">
        <v>27</v>
      </c>
      <c r="Q12" s="35" t="s">
        <v>24</v>
      </c>
      <c r="R12" s="35">
        <v>0.1</v>
      </c>
      <c r="S12" s="35" t="s">
        <v>28</v>
      </c>
      <c r="T12" s="36" t="s">
        <v>24</v>
      </c>
      <c r="U12" s="36">
        <v>0.1</v>
      </c>
      <c r="V12" s="36" t="s">
        <v>29</v>
      </c>
      <c r="W12" s="28">
        <f t="shared" si="1"/>
        <v>7.7631932141515009E-2</v>
      </c>
      <c r="X12" s="29">
        <v>0.6</v>
      </c>
      <c r="Y12" s="28">
        <f t="shared" si="0"/>
        <v>9.2624831932141521E-2</v>
      </c>
      <c r="Z12" s="30" t="s">
        <v>31</v>
      </c>
      <c r="AA12" s="31">
        <v>0.1</v>
      </c>
      <c r="AB12" s="41">
        <v>0.06</v>
      </c>
      <c r="AC12" s="29">
        <v>1.2E-2</v>
      </c>
      <c r="AD12" s="32" t="s">
        <v>33</v>
      </c>
    </row>
    <row r="13" spans="1:30" s="38" customFormat="1" x14ac:dyDescent="0.3">
      <c r="A13" s="22">
        <v>6651</v>
      </c>
      <c r="B13" s="34" t="str">
        <f>[1]Février!D12</f>
        <v>alpha-Hexabromocyclododecane</v>
      </c>
      <c r="C13" s="25" t="s">
        <v>34</v>
      </c>
      <c r="D13" s="25">
        <v>0.1</v>
      </c>
      <c r="E13" s="35"/>
      <c r="F13" s="35"/>
      <c r="G13" s="35"/>
      <c r="H13" s="36"/>
      <c r="I13" s="36"/>
      <c r="J13" s="36"/>
      <c r="K13" s="35"/>
      <c r="L13" s="35"/>
      <c r="M13" s="35"/>
      <c r="N13" s="36"/>
      <c r="O13" s="36"/>
      <c r="P13" s="36"/>
      <c r="Q13" s="35"/>
      <c r="R13" s="35"/>
      <c r="S13" s="35"/>
      <c r="T13" s="36"/>
      <c r="U13" s="36"/>
      <c r="V13" s="36"/>
      <c r="W13" s="28">
        <f t="shared" si="1"/>
        <v>0</v>
      </c>
      <c r="X13" s="29" t="s">
        <v>57</v>
      </c>
      <c r="Y13" s="28">
        <f t="shared" si="0"/>
        <v>0</v>
      </c>
      <c r="Z13" s="29" t="s">
        <v>57</v>
      </c>
      <c r="AA13" s="31"/>
      <c r="AB13" s="29" t="s">
        <v>57</v>
      </c>
      <c r="AC13" s="29" t="s">
        <v>57</v>
      </c>
      <c r="AD13" s="32" t="s">
        <v>33</v>
      </c>
    </row>
    <row r="14" spans="1:30" s="38" customFormat="1" x14ac:dyDescent="0.3">
      <c r="A14" s="22">
        <v>1105</v>
      </c>
      <c r="B14" s="34" t="str">
        <f>[1]Février!D13</f>
        <v>Aminotriazole</v>
      </c>
      <c r="C14" s="25" t="s">
        <v>21</v>
      </c>
      <c r="D14" s="25" t="s">
        <v>58</v>
      </c>
      <c r="E14" s="35" t="s">
        <v>22</v>
      </c>
      <c r="F14" s="35">
        <v>0.05</v>
      </c>
      <c r="G14" s="35" t="s">
        <v>23</v>
      </c>
      <c r="H14" s="36" t="s">
        <v>24</v>
      </c>
      <c r="I14" s="36">
        <v>0.1</v>
      </c>
      <c r="J14" s="36" t="s">
        <v>25</v>
      </c>
      <c r="K14" s="35" t="s">
        <v>22</v>
      </c>
      <c r="L14" s="35">
        <v>0.05</v>
      </c>
      <c r="M14" s="35" t="s">
        <v>26</v>
      </c>
      <c r="N14" s="36" t="s">
        <v>22</v>
      </c>
      <c r="O14" s="36">
        <v>0.05</v>
      </c>
      <c r="P14" s="36" t="s">
        <v>27</v>
      </c>
      <c r="Q14" s="35" t="s">
        <v>24</v>
      </c>
      <c r="R14" s="35">
        <v>0.1</v>
      </c>
      <c r="S14" s="35" t="s">
        <v>28</v>
      </c>
      <c r="T14" s="36" t="s">
        <v>24</v>
      </c>
      <c r="U14" s="36">
        <v>0.1</v>
      </c>
      <c r="V14" s="36" t="s">
        <v>29</v>
      </c>
      <c r="W14" s="28">
        <f t="shared" si="1"/>
        <v>7.7631932141515009E-2</v>
      </c>
      <c r="X14" s="29" t="s">
        <v>30</v>
      </c>
      <c r="Y14" s="28">
        <f t="shared" si="0"/>
        <v>9.2624831932141521E-2</v>
      </c>
      <c r="Z14" s="30" t="s">
        <v>31</v>
      </c>
      <c r="AA14" s="37">
        <v>0.1</v>
      </c>
      <c r="AB14" s="30" t="s">
        <v>32</v>
      </c>
      <c r="AC14" s="29" t="s">
        <v>32</v>
      </c>
      <c r="AD14" s="32" t="s">
        <v>33</v>
      </c>
    </row>
    <row r="15" spans="1:30" s="38" customFormat="1" x14ac:dyDescent="0.3">
      <c r="A15" s="22">
        <v>1907</v>
      </c>
      <c r="B15" s="34" t="str">
        <f>[1]Février!D14</f>
        <v>AMPA</v>
      </c>
      <c r="C15" s="25" t="s">
        <v>21</v>
      </c>
      <c r="D15" s="25" t="s">
        <v>58</v>
      </c>
      <c r="E15" s="35" t="s">
        <v>59</v>
      </c>
      <c r="F15" s="35">
        <v>0.96</v>
      </c>
      <c r="G15" s="35" t="s">
        <v>60</v>
      </c>
      <c r="H15" s="36" t="s">
        <v>61</v>
      </c>
      <c r="I15" s="36">
        <v>2</v>
      </c>
      <c r="J15" s="36" t="s">
        <v>62</v>
      </c>
      <c r="K15" s="35" t="s">
        <v>63</v>
      </c>
      <c r="L15" s="35">
        <v>7.16</v>
      </c>
      <c r="M15" s="35" t="s">
        <v>64</v>
      </c>
      <c r="N15" s="36" t="s">
        <v>65</v>
      </c>
      <c r="O15" s="36">
        <v>1.86</v>
      </c>
      <c r="P15" s="36" t="s">
        <v>66</v>
      </c>
      <c r="Q15" s="35" t="s">
        <v>67</v>
      </c>
      <c r="R15" s="35">
        <v>2.2000000000000002</v>
      </c>
      <c r="S15" s="35" t="s">
        <v>68</v>
      </c>
      <c r="T15" s="36" t="s">
        <v>69</v>
      </c>
      <c r="U15" s="36">
        <v>1.93</v>
      </c>
      <c r="V15" s="36" t="s">
        <v>70</v>
      </c>
      <c r="W15" s="39">
        <f t="shared" si="1"/>
        <v>2.6033628603639878</v>
      </c>
      <c r="X15" s="29" t="s">
        <v>30</v>
      </c>
      <c r="Y15" s="39">
        <f t="shared" si="0"/>
        <v>3.1061451228603638</v>
      </c>
      <c r="Z15" s="30" t="s">
        <v>31</v>
      </c>
      <c r="AA15" s="40">
        <v>7.16</v>
      </c>
      <c r="AB15" s="30" t="s">
        <v>32</v>
      </c>
      <c r="AC15" s="29" t="s">
        <v>32</v>
      </c>
      <c r="AD15" s="32" t="s">
        <v>33</v>
      </c>
    </row>
    <row r="16" spans="1:30" s="38" customFormat="1" x14ac:dyDescent="0.3">
      <c r="A16" s="22">
        <v>1458</v>
      </c>
      <c r="B16" s="34" t="str">
        <f>[1]Février!D15</f>
        <v>Anthracène</v>
      </c>
      <c r="C16" s="25" t="s">
        <v>71</v>
      </c>
      <c r="D16" s="25" t="s">
        <v>71</v>
      </c>
      <c r="E16" s="35" t="s">
        <v>72</v>
      </c>
      <c r="F16" s="35">
        <v>5.0000000000000001E-3</v>
      </c>
      <c r="G16" s="35" t="s">
        <v>73</v>
      </c>
      <c r="H16" s="36" t="s">
        <v>72</v>
      </c>
      <c r="I16" s="36">
        <v>5.0000000000000001E-3</v>
      </c>
      <c r="J16" s="36" t="s">
        <v>74</v>
      </c>
      <c r="K16" s="35" t="s">
        <v>72</v>
      </c>
      <c r="L16" s="35">
        <v>5.0000000000000001E-3</v>
      </c>
      <c r="M16" s="35" t="s">
        <v>75</v>
      </c>
      <c r="N16" s="36" t="s">
        <v>72</v>
      </c>
      <c r="O16" s="36">
        <v>5.0000000000000001E-3</v>
      </c>
      <c r="P16" s="36" t="s">
        <v>76</v>
      </c>
      <c r="Q16" s="35" t="s">
        <v>72</v>
      </c>
      <c r="R16" s="35">
        <v>5.0000000000000001E-3</v>
      </c>
      <c r="S16" s="35" t="s">
        <v>77</v>
      </c>
      <c r="T16" s="36" t="s">
        <v>72</v>
      </c>
      <c r="U16" s="36">
        <v>5.0000000000000001E-3</v>
      </c>
      <c r="V16" s="36" t="s">
        <v>78</v>
      </c>
      <c r="W16" s="28">
        <f t="shared" si="1"/>
        <v>4.9999999999999992E-3</v>
      </c>
      <c r="X16" s="29">
        <v>5</v>
      </c>
      <c r="Y16" s="28">
        <f t="shared" si="0"/>
        <v>5.9656399999999995E-3</v>
      </c>
      <c r="Z16" s="30">
        <v>1</v>
      </c>
      <c r="AA16" s="31">
        <v>5.0000000000000001E-3</v>
      </c>
      <c r="AB16" s="41">
        <v>0.5</v>
      </c>
      <c r="AC16" s="29">
        <v>0.1</v>
      </c>
      <c r="AD16" s="32" t="s">
        <v>33</v>
      </c>
    </row>
    <row r="17" spans="1:30" s="38" customFormat="1" x14ac:dyDescent="0.3">
      <c r="A17" s="22">
        <v>1369</v>
      </c>
      <c r="B17" s="34" t="str">
        <f>[1]Février!D16</f>
        <v>Arsenic</v>
      </c>
      <c r="C17" s="25" t="s">
        <v>79</v>
      </c>
      <c r="D17" s="25" t="s">
        <v>79</v>
      </c>
      <c r="E17" s="35" t="s">
        <v>80</v>
      </c>
      <c r="F17" s="35">
        <v>2.5</v>
      </c>
      <c r="G17" s="35" t="s">
        <v>81</v>
      </c>
      <c r="H17" s="36" t="s">
        <v>80</v>
      </c>
      <c r="I17" s="36">
        <v>2.5</v>
      </c>
      <c r="J17" s="36" t="s">
        <v>82</v>
      </c>
      <c r="K17" s="35" t="s">
        <v>80</v>
      </c>
      <c r="L17" s="35">
        <v>2.5</v>
      </c>
      <c r="M17" s="35" t="s">
        <v>83</v>
      </c>
      <c r="N17" s="36" t="s">
        <v>80</v>
      </c>
      <c r="O17" s="36">
        <v>2.5</v>
      </c>
      <c r="P17" s="36" t="s">
        <v>84</v>
      </c>
      <c r="Q17" s="35" t="s">
        <v>80</v>
      </c>
      <c r="R17" s="35">
        <v>2.5</v>
      </c>
      <c r="S17" s="35" t="s">
        <v>85</v>
      </c>
      <c r="T17" s="36" t="s">
        <v>80</v>
      </c>
      <c r="U17" s="36">
        <v>2.5</v>
      </c>
      <c r="V17" s="36" t="s">
        <v>86</v>
      </c>
      <c r="W17" s="28">
        <f t="shared" si="1"/>
        <v>2.5</v>
      </c>
      <c r="X17" s="29" t="s">
        <v>30</v>
      </c>
      <c r="Y17" s="28">
        <f t="shared" si="0"/>
        <v>2.9828199999999998</v>
      </c>
      <c r="Z17" s="30">
        <v>5</v>
      </c>
      <c r="AA17" s="31">
        <v>2.5</v>
      </c>
      <c r="AB17" s="30" t="s">
        <v>32</v>
      </c>
      <c r="AC17" s="29" t="s">
        <v>32</v>
      </c>
      <c r="AD17" s="32" t="s">
        <v>33</v>
      </c>
    </row>
    <row r="18" spans="1:30" s="38" customFormat="1" x14ac:dyDescent="0.3">
      <c r="A18" s="22">
        <v>1951</v>
      </c>
      <c r="B18" s="34" t="str">
        <f>[1]Février!D17</f>
        <v>AZOXYSTROBINE</v>
      </c>
      <c r="C18" s="25" t="s">
        <v>21</v>
      </c>
      <c r="D18" s="25" t="s">
        <v>58</v>
      </c>
      <c r="E18" s="35" t="s">
        <v>22</v>
      </c>
      <c r="F18" s="35">
        <v>0.05</v>
      </c>
      <c r="G18" s="35" t="s">
        <v>23</v>
      </c>
      <c r="H18" s="36" t="s">
        <v>24</v>
      </c>
      <c r="I18" s="36">
        <v>0.1</v>
      </c>
      <c r="J18" s="36" t="s">
        <v>25</v>
      </c>
      <c r="K18" s="35" t="s">
        <v>22</v>
      </c>
      <c r="L18" s="35">
        <v>0.05</v>
      </c>
      <c r="M18" s="35" t="s">
        <v>26</v>
      </c>
      <c r="N18" s="36" t="s">
        <v>22</v>
      </c>
      <c r="O18" s="36">
        <v>0.05</v>
      </c>
      <c r="P18" s="36" t="s">
        <v>27</v>
      </c>
      <c r="Q18" s="35" t="s">
        <v>24</v>
      </c>
      <c r="R18" s="35">
        <v>0.1</v>
      </c>
      <c r="S18" s="35" t="s">
        <v>28</v>
      </c>
      <c r="T18" s="36" t="s">
        <v>24</v>
      </c>
      <c r="U18" s="36">
        <v>0.1</v>
      </c>
      <c r="V18" s="36" t="s">
        <v>29</v>
      </c>
      <c r="W18" s="28">
        <f t="shared" si="1"/>
        <v>7.7631932141515009E-2</v>
      </c>
      <c r="X18" s="29" t="s">
        <v>30</v>
      </c>
      <c r="Y18" s="28">
        <f t="shared" si="0"/>
        <v>9.2624831932141521E-2</v>
      </c>
      <c r="Z18" s="30" t="s">
        <v>31</v>
      </c>
      <c r="AA18" s="31">
        <v>0.1</v>
      </c>
      <c r="AB18" s="30" t="s">
        <v>32</v>
      </c>
      <c r="AC18" s="29" t="s">
        <v>32</v>
      </c>
      <c r="AD18" s="32" t="s">
        <v>33</v>
      </c>
    </row>
    <row r="19" spans="1:30" s="38" customFormat="1" x14ac:dyDescent="0.3">
      <c r="A19" s="22">
        <v>1113</v>
      </c>
      <c r="B19" s="34" t="str">
        <f>[1]Février!D18</f>
        <v>Bentazone</v>
      </c>
      <c r="C19" s="25" t="s">
        <v>34</v>
      </c>
      <c r="D19" s="25" t="s">
        <v>21</v>
      </c>
      <c r="E19" s="35" t="s">
        <v>35</v>
      </c>
      <c r="F19" s="35">
        <v>2.5000000000000001E-2</v>
      </c>
      <c r="G19" s="35" t="s">
        <v>36</v>
      </c>
      <c r="H19" s="36" t="s">
        <v>22</v>
      </c>
      <c r="I19" s="36">
        <v>0.05</v>
      </c>
      <c r="J19" s="36" t="s">
        <v>37</v>
      </c>
      <c r="K19" s="35" t="s">
        <v>35</v>
      </c>
      <c r="L19" s="35">
        <v>2.5000000000000001E-2</v>
      </c>
      <c r="M19" s="35" t="s">
        <v>38</v>
      </c>
      <c r="N19" s="36" t="s">
        <v>35</v>
      </c>
      <c r="O19" s="36">
        <v>2.5000000000000001E-2</v>
      </c>
      <c r="P19" s="36" t="s">
        <v>39</v>
      </c>
      <c r="Q19" s="35" t="s">
        <v>22</v>
      </c>
      <c r="R19" s="35">
        <v>0.05</v>
      </c>
      <c r="S19" s="35" t="s">
        <v>40</v>
      </c>
      <c r="T19" s="36" t="s">
        <v>22</v>
      </c>
      <c r="U19" s="36">
        <v>0.05</v>
      </c>
      <c r="V19" s="36" t="s">
        <v>41</v>
      </c>
      <c r="W19" s="28">
        <f t="shared" si="1"/>
        <v>3.8815966070757504E-2</v>
      </c>
      <c r="X19" s="29" t="s">
        <v>30</v>
      </c>
      <c r="Y19" s="28">
        <f t="shared" si="0"/>
        <v>4.6312415966070761E-2</v>
      </c>
      <c r="Z19" s="30" t="s">
        <v>31</v>
      </c>
      <c r="AA19" s="31">
        <v>0.05</v>
      </c>
      <c r="AB19" s="30" t="s">
        <v>32</v>
      </c>
      <c r="AC19" s="29" t="s">
        <v>32</v>
      </c>
      <c r="AD19" s="32" t="s">
        <v>33</v>
      </c>
    </row>
    <row r="20" spans="1:30" s="38" customFormat="1" x14ac:dyDescent="0.3">
      <c r="A20" s="22">
        <v>1114</v>
      </c>
      <c r="B20" s="34" t="str">
        <f>[1]Février!D19</f>
        <v>Benzène</v>
      </c>
      <c r="C20" s="25" t="s">
        <v>87</v>
      </c>
      <c r="D20" s="25" t="s">
        <v>87</v>
      </c>
      <c r="E20" s="35" t="s">
        <v>88</v>
      </c>
      <c r="F20" s="35">
        <v>0.5</v>
      </c>
      <c r="G20" s="35" t="s">
        <v>89</v>
      </c>
      <c r="H20" s="36" t="s">
        <v>88</v>
      </c>
      <c r="I20" s="36">
        <v>0.5</v>
      </c>
      <c r="J20" s="36" t="s">
        <v>90</v>
      </c>
      <c r="K20" s="35" t="s">
        <v>88</v>
      </c>
      <c r="L20" s="35">
        <v>0.5</v>
      </c>
      <c r="M20" s="35" t="s">
        <v>91</v>
      </c>
      <c r="N20" s="36" t="s">
        <v>88</v>
      </c>
      <c r="O20" s="36">
        <v>0.5</v>
      </c>
      <c r="P20" s="36" t="s">
        <v>92</v>
      </c>
      <c r="Q20" s="35" t="s">
        <v>88</v>
      </c>
      <c r="R20" s="35">
        <v>0.5</v>
      </c>
      <c r="S20" s="35" t="s">
        <v>93</v>
      </c>
      <c r="T20" s="36" t="s">
        <v>88</v>
      </c>
      <c r="U20" s="36">
        <v>0.5</v>
      </c>
      <c r="V20" s="36" t="s">
        <v>94</v>
      </c>
      <c r="W20" s="28">
        <f t="shared" si="1"/>
        <v>0.5</v>
      </c>
      <c r="X20" s="29">
        <v>400</v>
      </c>
      <c r="Y20" s="28">
        <f t="shared" si="0"/>
        <v>0.59656399999999998</v>
      </c>
      <c r="Z20" s="30" t="s">
        <v>31</v>
      </c>
      <c r="AA20" s="31">
        <v>0.5</v>
      </c>
      <c r="AB20" s="41">
        <v>250</v>
      </c>
      <c r="AC20" s="29">
        <v>50</v>
      </c>
      <c r="AD20" s="32" t="s">
        <v>33</v>
      </c>
    </row>
    <row r="21" spans="1:30" s="38" customFormat="1" x14ac:dyDescent="0.3">
      <c r="A21" s="22">
        <v>1115</v>
      </c>
      <c r="B21" s="34" t="str">
        <f>[1]Février!D20</f>
        <v>Benzo(a)pyrène</v>
      </c>
      <c r="C21" s="25" t="s">
        <v>71</v>
      </c>
      <c r="D21" s="25" t="s">
        <v>71</v>
      </c>
      <c r="E21" s="35" t="s">
        <v>72</v>
      </c>
      <c r="F21" s="35">
        <v>5.0000000000000001E-3</v>
      </c>
      <c r="G21" s="35" t="s">
        <v>73</v>
      </c>
      <c r="H21" s="36" t="s">
        <v>72</v>
      </c>
      <c r="I21" s="36">
        <v>5.0000000000000001E-3</v>
      </c>
      <c r="J21" s="36" t="s">
        <v>74</v>
      </c>
      <c r="K21" s="35" t="s">
        <v>72</v>
      </c>
      <c r="L21" s="35">
        <v>5.0000000000000001E-3</v>
      </c>
      <c r="M21" s="35" t="s">
        <v>75</v>
      </c>
      <c r="N21" s="36" t="s">
        <v>72</v>
      </c>
      <c r="O21" s="36">
        <v>5.0000000000000001E-3</v>
      </c>
      <c r="P21" s="36" t="s">
        <v>76</v>
      </c>
      <c r="Q21" s="35" t="s">
        <v>72</v>
      </c>
      <c r="R21" s="35">
        <v>5.0000000000000001E-3</v>
      </c>
      <c r="S21" s="35" t="s">
        <v>77</v>
      </c>
      <c r="T21" s="36" t="s">
        <v>72</v>
      </c>
      <c r="U21" s="36">
        <v>5.0000000000000001E-3</v>
      </c>
      <c r="V21" s="36" t="s">
        <v>78</v>
      </c>
      <c r="W21" s="28">
        <f t="shared" si="1"/>
        <v>4.9999999999999992E-3</v>
      </c>
      <c r="X21" s="29">
        <v>8.5000000000000006E-3</v>
      </c>
      <c r="Y21" s="28">
        <f t="shared" si="0"/>
        <v>5.9656399999999995E-3</v>
      </c>
      <c r="Z21" s="30" t="s">
        <v>31</v>
      </c>
      <c r="AA21" s="31">
        <v>5.0000000000000001E-3</v>
      </c>
      <c r="AB21" s="41">
        <v>0.13500000000000001</v>
      </c>
      <c r="AC21" s="29">
        <v>2.7E-2</v>
      </c>
      <c r="AD21" s="32" t="s">
        <v>33</v>
      </c>
    </row>
    <row r="22" spans="1:30" s="38" customFormat="1" x14ac:dyDescent="0.3">
      <c r="A22" s="22">
        <v>1116</v>
      </c>
      <c r="B22" s="34" t="str">
        <f>[1]Février!D21</f>
        <v>Benzo(b)fluoranthène</v>
      </c>
      <c r="C22" s="25" t="s">
        <v>95</v>
      </c>
      <c r="D22" s="25" t="s">
        <v>71</v>
      </c>
      <c r="E22" s="35" t="s">
        <v>96</v>
      </c>
      <c r="F22" s="35">
        <v>2.5000000000000001E-3</v>
      </c>
      <c r="G22" s="35" t="s">
        <v>97</v>
      </c>
      <c r="H22" s="36" t="s">
        <v>72</v>
      </c>
      <c r="I22" s="36">
        <v>5.0000000000000001E-3</v>
      </c>
      <c r="J22" s="36" t="s">
        <v>74</v>
      </c>
      <c r="K22" s="35" t="s">
        <v>96</v>
      </c>
      <c r="L22" s="35">
        <v>2.5000000000000001E-3</v>
      </c>
      <c r="M22" s="35" t="s">
        <v>98</v>
      </c>
      <c r="N22" s="36" t="s">
        <v>96</v>
      </c>
      <c r="O22" s="36">
        <v>2.5000000000000001E-3</v>
      </c>
      <c r="P22" s="36" t="s">
        <v>99</v>
      </c>
      <c r="Q22" s="35" t="s">
        <v>72</v>
      </c>
      <c r="R22" s="35">
        <v>5.0000000000000001E-3</v>
      </c>
      <c r="S22" s="35" t="s">
        <v>77</v>
      </c>
      <c r="T22" s="36" t="s">
        <v>72</v>
      </c>
      <c r="U22" s="36">
        <v>5.0000000000000001E-3</v>
      </c>
      <c r="V22" s="36" t="s">
        <v>78</v>
      </c>
      <c r="W22" s="28">
        <f t="shared" si="1"/>
        <v>3.8815966070757501E-3</v>
      </c>
      <c r="X22" s="29" t="s">
        <v>30</v>
      </c>
      <c r="Y22" s="28">
        <f t="shared" si="0"/>
        <v>4.6312415966070757E-3</v>
      </c>
      <c r="Z22" s="30" t="s">
        <v>31</v>
      </c>
      <c r="AA22" s="37">
        <v>5.0000000000000001E-3</v>
      </c>
      <c r="AB22" s="41">
        <v>8.5000000000000006E-2</v>
      </c>
      <c r="AC22" s="29">
        <v>1.7000000000000001E-2</v>
      </c>
      <c r="AD22" s="32" t="s">
        <v>33</v>
      </c>
    </row>
    <row r="23" spans="1:30" s="38" customFormat="1" x14ac:dyDescent="0.3">
      <c r="A23" s="22">
        <v>1118</v>
      </c>
      <c r="B23" s="34" t="str">
        <f>[1]Février!D22</f>
        <v>Benzo(g,h,i)pérylène</v>
      </c>
      <c r="C23" s="25" t="s">
        <v>95</v>
      </c>
      <c r="D23" s="25" t="s">
        <v>71</v>
      </c>
      <c r="E23" s="35" t="s">
        <v>96</v>
      </c>
      <c r="F23" s="35">
        <v>2.5000000000000001E-3</v>
      </c>
      <c r="G23" s="35" t="s">
        <v>97</v>
      </c>
      <c r="H23" s="36" t="s">
        <v>72</v>
      </c>
      <c r="I23" s="36">
        <v>5.0000000000000001E-3</v>
      </c>
      <c r="J23" s="36" t="s">
        <v>74</v>
      </c>
      <c r="K23" s="35" t="s">
        <v>96</v>
      </c>
      <c r="L23" s="35">
        <v>2.5000000000000001E-3</v>
      </c>
      <c r="M23" s="35" t="s">
        <v>98</v>
      </c>
      <c r="N23" s="36" t="s">
        <v>96</v>
      </c>
      <c r="O23" s="36">
        <v>2.5000000000000001E-3</v>
      </c>
      <c r="P23" s="36" t="s">
        <v>99</v>
      </c>
      <c r="Q23" s="35" t="s">
        <v>72</v>
      </c>
      <c r="R23" s="35">
        <v>5.0000000000000001E-3</v>
      </c>
      <c r="S23" s="35" t="s">
        <v>77</v>
      </c>
      <c r="T23" s="36" t="s">
        <v>72</v>
      </c>
      <c r="U23" s="36">
        <v>5.0000000000000001E-3</v>
      </c>
      <c r="V23" s="36" t="s">
        <v>78</v>
      </c>
      <c r="W23" s="28">
        <f t="shared" si="1"/>
        <v>3.8815966070757501E-3</v>
      </c>
      <c r="X23" s="29" t="s">
        <v>30</v>
      </c>
      <c r="Y23" s="28">
        <f t="shared" si="0"/>
        <v>4.6312415966070757E-3</v>
      </c>
      <c r="Z23" s="30">
        <v>1</v>
      </c>
      <c r="AA23" s="31">
        <v>5.0000000000000001E-3</v>
      </c>
      <c r="AB23" s="41">
        <v>4.0999999999999995E-3</v>
      </c>
      <c r="AC23" s="29">
        <v>8.1999999999999998E-4</v>
      </c>
      <c r="AD23" s="32" t="s">
        <v>33</v>
      </c>
    </row>
    <row r="24" spans="1:30" s="38" customFormat="1" x14ac:dyDescent="0.3">
      <c r="A24" s="22">
        <v>1117</v>
      </c>
      <c r="B24" s="34" t="str">
        <f>[1]Février!D23</f>
        <v>Benzo(k)fluoranthène</v>
      </c>
      <c r="C24" s="25" t="s">
        <v>95</v>
      </c>
      <c r="D24" s="25" t="s">
        <v>71</v>
      </c>
      <c r="E24" s="35" t="s">
        <v>96</v>
      </c>
      <c r="F24" s="35">
        <v>2.5000000000000001E-3</v>
      </c>
      <c r="G24" s="35" t="s">
        <v>97</v>
      </c>
      <c r="H24" s="36" t="s">
        <v>72</v>
      </c>
      <c r="I24" s="36">
        <v>5.0000000000000001E-3</v>
      </c>
      <c r="J24" s="36" t="s">
        <v>74</v>
      </c>
      <c r="K24" s="35" t="s">
        <v>96</v>
      </c>
      <c r="L24" s="35">
        <v>2.5000000000000001E-3</v>
      </c>
      <c r="M24" s="35" t="s">
        <v>98</v>
      </c>
      <c r="N24" s="36" t="s">
        <v>96</v>
      </c>
      <c r="O24" s="36">
        <v>2.5000000000000001E-3</v>
      </c>
      <c r="P24" s="36" t="s">
        <v>99</v>
      </c>
      <c r="Q24" s="35" t="s">
        <v>72</v>
      </c>
      <c r="R24" s="35">
        <v>5.0000000000000001E-3</v>
      </c>
      <c r="S24" s="35" t="s">
        <v>77</v>
      </c>
      <c r="T24" s="36" t="s">
        <v>72</v>
      </c>
      <c r="U24" s="36">
        <v>5.0000000000000001E-3</v>
      </c>
      <c r="V24" s="36" t="s">
        <v>78</v>
      </c>
      <c r="W24" s="28">
        <f t="shared" si="1"/>
        <v>3.8815966070757501E-3</v>
      </c>
      <c r="X24" s="29" t="s">
        <v>30</v>
      </c>
      <c r="Y24" s="28">
        <f t="shared" si="0"/>
        <v>4.6312415966070757E-3</v>
      </c>
      <c r="Z24" s="30" t="s">
        <v>31</v>
      </c>
      <c r="AA24" s="31">
        <v>5.0000000000000001E-3</v>
      </c>
      <c r="AB24" s="41">
        <v>8.5000000000000006E-2</v>
      </c>
      <c r="AC24" s="29">
        <v>1.7000000000000001E-2</v>
      </c>
      <c r="AD24" s="32" t="s">
        <v>33</v>
      </c>
    </row>
    <row r="25" spans="1:30" s="38" customFormat="1" x14ac:dyDescent="0.3">
      <c r="A25" s="22">
        <v>6652</v>
      </c>
      <c r="B25" s="34" t="str">
        <f>[1]Février!D24</f>
        <v>beta-Hexabromocyclododecane</v>
      </c>
      <c r="C25" s="25" t="s">
        <v>34</v>
      </c>
      <c r="D25" s="25" t="s">
        <v>21</v>
      </c>
      <c r="E25" s="35"/>
      <c r="F25" s="35"/>
      <c r="G25" s="35"/>
      <c r="H25" s="36"/>
      <c r="I25" s="36"/>
      <c r="J25" s="36"/>
      <c r="K25" s="35"/>
      <c r="L25" s="35"/>
      <c r="M25" s="35"/>
      <c r="N25" s="36"/>
      <c r="O25" s="36"/>
      <c r="P25" s="36"/>
      <c r="Q25" s="35"/>
      <c r="R25" s="35"/>
      <c r="S25" s="35"/>
      <c r="T25" s="36"/>
      <c r="U25" s="36"/>
      <c r="V25" s="36"/>
      <c r="W25" s="28">
        <f t="shared" si="1"/>
        <v>0</v>
      </c>
      <c r="X25" s="29" t="s">
        <v>57</v>
      </c>
      <c r="Y25" s="28">
        <f t="shared" si="0"/>
        <v>0</v>
      </c>
      <c r="Z25" s="29" t="s">
        <v>57</v>
      </c>
      <c r="AA25" s="31"/>
      <c r="AB25" s="29" t="s">
        <v>57</v>
      </c>
      <c r="AC25" s="29" t="s">
        <v>57</v>
      </c>
      <c r="AD25" s="32" t="s">
        <v>33</v>
      </c>
    </row>
    <row r="26" spans="1:30" s="38" customFormat="1" x14ac:dyDescent="0.3">
      <c r="A26" s="22">
        <v>1119</v>
      </c>
      <c r="B26" s="34" t="str">
        <f>[1]Février!D25</f>
        <v>Bifénox</v>
      </c>
      <c r="C26" s="25" t="s">
        <v>21</v>
      </c>
      <c r="D26" s="25" t="s">
        <v>58</v>
      </c>
      <c r="E26" s="35" t="s">
        <v>22</v>
      </c>
      <c r="F26" s="35">
        <v>0.05</v>
      </c>
      <c r="G26" s="35" t="s">
        <v>23</v>
      </c>
      <c r="H26" s="36" t="s">
        <v>24</v>
      </c>
      <c r="I26" s="36">
        <v>0.1</v>
      </c>
      <c r="J26" s="36" t="s">
        <v>25</v>
      </c>
      <c r="K26" s="35" t="s">
        <v>22</v>
      </c>
      <c r="L26" s="35">
        <v>0.05</v>
      </c>
      <c r="M26" s="35" t="s">
        <v>26</v>
      </c>
      <c r="N26" s="36" t="s">
        <v>22</v>
      </c>
      <c r="O26" s="36">
        <v>0.05</v>
      </c>
      <c r="P26" s="36" t="s">
        <v>27</v>
      </c>
      <c r="Q26" s="35" t="s">
        <v>24</v>
      </c>
      <c r="R26" s="35">
        <v>0.1</v>
      </c>
      <c r="S26" s="35" t="s">
        <v>28</v>
      </c>
      <c r="T26" s="36" t="s">
        <v>24</v>
      </c>
      <c r="U26" s="36">
        <v>0.1</v>
      </c>
      <c r="V26" s="36" t="s">
        <v>29</v>
      </c>
      <c r="W26" s="28">
        <f t="shared" si="1"/>
        <v>7.7631932141515009E-2</v>
      </c>
      <c r="X26" s="29">
        <v>0.06</v>
      </c>
      <c r="Y26" s="28">
        <f t="shared" si="0"/>
        <v>9.2624831932141521E-2</v>
      </c>
      <c r="Z26" s="30" t="s">
        <v>31</v>
      </c>
      <c r="AA26" s="31">
        <v>0.1</v>
      </c>
      <c r="AB26" s="41">
        <v>0.02</v>
      </c>
      <c r="AC26" s="29">
        <v>4.0000000000000001E-3</v>
      </c>
      <c r="AD26" s="32" t="s">
        <v>33</v>
      </c>
    </row>
    <row r="27" spans="1:30" s="38" customFormat="1" x14ac:dyDescent="0.3">
      <c r="A27" s="22">
        <v>1584</v>
      </c>
      <c r="B27" s="34" t="str">
        <f>[1]Février!D26</f>
        <v>Biphényle</v>
      </c>
      <c r="C27" s="25" t="s">
        <v>34</v>
      </c>
      <c r="D27" s="25" t="s">
        <v>34</v>
      </c>
      <c r="E27" s="35" t="s">
        <v>35</v>
      </c>
      <c r="F27" s="35">
        <v>2.5000000000000001E-2</v>
      </c>
      <c r="G27" s="35" t="s">
        <v>36</v>
      </c>
      <c r="H27" s="36" t="s">
        <v>35</v>
      </c>
      <c r="I27" s="36">
        <v>2.5000000000000001E-2</v>
      </c>
      <c r="J27" s="36" t="s">
        <v>100</v>
      </c>
      <c r="K27" s="35" t="s">
        <v>35</v>
      </c>
      <c r="L27" s="35">
        <v>2.5000000000000001E-2</v>
      </c>
      <c r="M27" s="35" t="s">
        <v>38</v>
      </c>
      <c r="N27" s="36" t="s">
        <v>35</v>
      </c>
      <c r="O27" s="36">
        <v>2.5000000000000001E-2</v>
      </c>
      <c r="P27" s="36" t="s">
        <v>39</v>
      </c>
      <c r="Q27" s="35" t="s">
        <v>35</v>
      </c>
      <c r="R27" s="35">
        <v>2.5000000000000001E-2</v>
      </c>
      <c r="S27" s="35" t="s">
        <v>101</v>
      </c>
      <c r="T27" s="36" t="s">
        <v>35</v>
      </c>
      <c r="U27" s="36">
        <v>2.5000000000000001E-2</v>
      </c>
      <c r="V27" s="36" t="s">
        <v>102</v>
      </c>
      <c r="W27" s="28">
        <f t="shared" si="1"/>
        <v>2.5000000000000001E-2</v>
      </c>
      <c r="X27" s="29" t="s">
        <v>30</v>
      </c>
      <c r="Y27" s="28">
        <f t="shared" si="0"/>
        <v>2.9828199999999999E-2</v>
      </c>
      <c r="Z27" s="30" t="s">
        <v>31</v>
      </c>
      <c r="AA27" s="31">
        <v>2.5000000000000001E-2</v>
      </c>
      <c r="AB27" s="30" t="s">
        <v>32</v>
      </c>
      <c r="AC27" s="29" t="s">
        <v>32</v>
      </c>
      <c r="AD27" s="32" t="s">
        <v>33</v>
      </c>
    </row>
    <row r="28" spans="1:30" s="38" customFormat="1" x14ac:dyDescent="0.3">
      <c r="A28" s="22">
        <v>5526</v>
      </c>
      <c r="B28" s="34" t="str">
        <f>[1]Février!D27</f>
        <v>Boscalid</v>
      </c>
      <c r="C28" s="25" t="s">
        <v>21</v>
      </c>
      <c r="D28" s="25" t="s">
        <v>58</v>
      </c>
      <c r="E28" s="35" t="s">
        <v>22</v>
      </c>
      <c r="F28" s="35">
        <v>0.05</v>
      </c>
      <c r="G28" s="35" t="s">
        <v>23</v>
      </c>
      <c r="H28" s="36" t="s">
        <v>24</v>
      </c>
      <c r="I28" s="36">
        <v>0.1</v>
      </c>
      <c r="J28" s="36" t="s">
        <v>25</v>
      </c>
      <c r="K28" s="35" t="s">
        <v>22</v>
      </c>
      <c r="L28" s="35">
        <v>0.05</v>
      </c>
      <c r="M28" s="35" t="s">
        <v>26</v>
      </c>
      <c r="N28" s="36" t="s">
        <v>22</v>
      </c>
      <c r="O28" s="36">
        <v>0.05</v>
      </c>
      <c r="P28" s="36" t="s">
        <v>27</v>
      </c>
      <c r="Q28" s="35" t="s">
        <v>24</v>
      </c>
      <c r="R28" s="35">
        <v>0.1</v>
      </c>
      <c r="S28" s="35" t="s">
        <v>28</v>
      </c>
      <c r="T28" s="36" t="s">
        <v>24</v>
      </c>
      <c r="U28" s="36">
        <v>0.1</v>
      </c>
      <c r="V28" s="36" t="s">
        <v>29</v>
      </c>
      <c r="W28" s="28">
        <f t="shared" si="1"/>
        <v>7.7631932141515009E-2</v>
      </c>
      <c r="X28" s="29" t="s">
        <v>30</v>
      </c>
      <c r="Y28" s="28">
        <f t="shared" si="0"/>
        <v>9.2624831932141521E-2</v>
      </c>
      <c r="Z28" s="30" t="s">
        <v>31</v>
      </c>
      <c r="AA28" s="31">
        <v>0.1</v>
      </c>
      <c r="AB28" s="30" t="s">
        <v>32</v>
      </c>
      <c r="AC28" s="29" t="s">
        <v>32</v>
      </c>
      <c r="AD28" s="32" t="s">
        <v>33</v>
      </c>
    </row>
    <row r="29" spans="1:30" s="38" customFormat="1" x14ac:dyDescent="0.3">
      <c r="A29" s="22">
        <v>1955</v>
      </c>
      <c r="B29" s="34" t="str">
        <f>[1]Février!D28</f>
        <v>C10-C13-CHLOROALCANES</v>
      </c>
      <c r="C29" s="25" t="s">
        <v>79</v>
      </c>
      <c r="D29" s="25" t="s">
        <v>103</v>
      </c>
      <c r="E29" s="35" t="s">
        <v>80</v>
      </c>
      <c r="F29" s="35">
        <v>2.5</v>
      </c>
      <c r="G29" s="35" t="s">
        <v>81</v>
      </c>
      <c r="H29" s="36" t="s">
        <v>104</v>
      </c>
      <c r="I29" s="36">
        <v>5</v>
      </c>
      <c r="J29" s="36" t="s">
        <v>105</v>
      </c>
      <c r="K29" s="35" t="s">
        <v>80</v>
      </c>
      <c r="L29" s="35">
        <v>2.5</v>
      </c>
      <c r="M29" s="35" t="s">
        <v>83</v>
      </c>
      <c r="N29" s="36" t="s">
        <v>80</v>
      </c>
      <c r="O29" s="36">
        <v>2.5</v>
      </c>
      <c r="P29" s="36" t="s">
        <v>84</v>
      </c>
      <c r="Q29" s="35" t="s">
        <v>104</v>
      </c>
      <c r="R29" s="35">
        <v>5</v>
      </c>
      <c r="S29" s="35" t="s">
        <v>106</v>
      </c>
      <c r="T29" s="36" t="s">
        <v>104</v>
      </c>
      <c r="U29" s="36">
        <v>5</v>
      </c>
      <c r="V29" s="36" t="s">
        <v>107</v>
      </c>
      <c r="W29" s="28">
        <f t="shared" si="1"/>
        <v>3.8815966070757502</v>
      </c>
      <c r="X29" s="29">
        <v>20</v>
      </c>
      <c r="Y29" s="28">
        <f t="shared" si="0"/>
        <v>4.631241596607075</v>
      </c>
      <c r="Z29" s="30">
        <v>1</v>
      </c>
      <c r="AA29" s="31">
        <v>5</v>
      </c>
      <c r="AB29" s="41">
        <v>7</v>
      </c>
      <c r="AC29" s="29">
        <v>1.4</v>
      </c>
      <c r="AD29" s="32" t="s">
        <v>33</v>
      </c>
    </row>
    <row r="30" spans="1:30" s="38" customFormat="1" x14ac:dyDescent="0.3">
      <c r="A30" s="22">
        <v>1388</v>
      </c>
      <c r="B30" s="34" t="str">
        <f>[1]Février!D29</f>
        <v>Cadmium</v>
      </c>
      <c r="C30" s="25" t="s">
        <v>87</v>
      </c>
      <c r="D30" s="25" t="s">
        <v>87</v>
      </c>
      <c r="E30" s="35" t="s">
        <v>88</v>
      </c>
      <c r="F30" s="35">
        <v>0.5</v>
      </c>
      <c r="G30" s="35" t="s">
        <v>89</v>
      </c>
      <c r="H30" s="36" t="s">
        <v>88</v>
      </c>
      <c r="I30" s="36">
        <v>0.5</v>
      </c>
      <c r="J30" s="36" t="s">
        <v>90</v>
      </c>
      <c r="K30" s="35" t="s">
        <v>88</v>
      </c>
      <c r="L30" s="35">
        <v>0.5</v>
      </c>
      <c r="M30" s="35" t="s">
        <v>91</v>
      </c>
      <c r="N30" s="36" t="s">
        <v>88</v>
      </c>
      <c r="O30" s="36">
        <v>0.5</v>
      </c>
      <c r="P30" s="36" t="s">
        <v>92</v>
      </c>
      <c r="Q30" s="35" t="s">
        <v>88</v>
      </c>
      <c r="R30" s="35">
        <v>0.5</v>
      </c>
      <c r="S30" s="35" t="s">
        <v>93</v>
      </c>
      <c r="T30" s="36" t="s">
        <v>88</v>
      </c>
      <c r="U30" s="36">
        <v>0.5</v>
      </c>
      <c r="V30" s="36" t="s">
        <v>94</v>
      </c>
      <c r="W30" s="28">
        <f t="shared" si="1"/>
        <v>0.5</v>
      </c>
      <c r="X30" s="29">
        <v>10</v>
      </c>
      <c r="Y30" s="28">
        <f t="shared" si="0"/>
        <v>0.59656399999999998</v>
      </c>
      <c r="Z30" s="30">
        <v>1</v>
      </c>
      <c r="AA30" s="31">
        <v>0.5</v>
      </c>
      <c r="AB30" s="41">
        <v>2.25</v>
      </c>
      <c r="AC30" s="29">
        <v>0.45</v>
      </c>
      <c r="AD30" s="32" t="s">
        <v>33</v>
      </c>
    </row>
    <row r="31" spans="1:30" s="38" customFormat="1" x14ac:dyDescent="0.3">
      <c r="A31" s="22">
        <v>1135</v>
      </c>
      <c r="B31" s="34" t="str">
        <f>[1]Février!D30</f>
        <v>Chloroforme</v>
      </c>
      <c r="C31" s="25" t="s">
        <v>87</v>
      </c>
      <c r="D31" s="25" t="s">
        <v>87</v>
      </c>
      <c r="E31" s="35" t="s">
        <v>108</v>
      </c>
      <c r="F31" s="35">
        <v>1.5</v>
      </c>
      <c r="G31" s="35" t="s">
        <v>109</v>
      </c>
      <c r="H31" s="36" t="s">
        <v>110</v>
      </c>
      <c r="I31" s="36">
        <v>1.1000000000000001</v>
      </c>
      <c r="J31" s="36" t="s">
        <v>111</v>
      </c>
      <c r="K31" s="35" t="s">
        <v>112</v>
      </c>
      <c r="L31" s="35">
        <v>1.8</v>
      </c>
      <c r="M31" s="35" t="s">
        <v>113</v>
      </c>
      <c r="N31" s="36" t="s">
        <v>114</v>
      </c>
      <c r="O31" s="36">
        <v>2.7</v>
      </c>
      <c r="P31" s="36" t="s">
        <v>115</v>
      </c>
      <c r="Q31" s="35" t="s">
        <v>116</v>
      </c>
      <c r="R31" s="35">
        <v>2.1</v>
      </c>
      <c r="S31" s="35" t="s">
        <v>117</v>
      </c>
      <c r="T31" s="36" t="s">
        <v>118</v>
      </c>
      <c r="U31" s="36">
        <v>2.4</v>
      </c>
      <c r="V31" s="36" t="s">
        <v>119</v>
      </c>
      <c r="W31" s="39">
        <f t="shared" si="1"/>
        <v>2.0139313899178615</v>
      </c>
      <c r="X31" s="29">
        <v>125</v>
      </c>
      <c r="Y31" s="39">
        <f t="shared" si="0"/>
        <v>2.4028779313899182</v>
      </c>
      <c r="Z31" s="30">
        <v>10</v>
      </c>
      <c r="AA31" s="40">
        <v>2.7</v>
      </c>
      <c r="AB31" s="30" t="s">
        <v>32</v>
      </c>
      <c r="AC31" s="29" t="s">
        <v>32</v>
      </c>
      <c r="AD31" s="32" t="s">
        <v>33</v>
      </c>
    </row>
    <row r="32" spans="1:30" s="38" customFormat="1" x14ac:dyDescent="0.3">
      <c r="A32" s="22">
        <v>1474</v>
      </c>
      <c r="B32" s="34" t="str">
        <f>[1]Février!D31</f>
        <v>Chlorprophame</v>
      </c>
      <c r="C32" s="25" t="s">
        <v>21</v>
      </c>
      <c r="D32" s="25" t="s">
        <v>58</v>
      </c>
      <c r="E32" s="35" t="s">
        <v>22</v>
      </c>
      <c r="F32" s="35">
        <v>0.05</v>
      </c>
      <c r="G32" s="35" t="s">
        <v>23</v>
      </c>
      <c r="H32" s="36" t="s">
        <v>24</v>
      </c>
      <c r="I32" s="36">
        <v>0.1</v>
      </c>
      <c r="J32" s="36" t="s">
        <v>25</v>
      </c>
      <c r="K32" s="35" t="s">
        <v>22</v>
      </c>
      <c r="L32" s="35">
        <v>0.05</v>
      </c>
      <c r="M32" s="35" t="s">
        <v>26</v>
      </c>
      <c r="N32" s="36" t="s">
        <v>22</v>
      </c>
      <c r="O32" s="36">
        <v>0.05</v>
      </c>
      <c r="P32" s="36" t="s">
        <v>27</v>
      </c>
      <c r="Q32" s="35" t="s">
        <v>24</v>
      </c>
      <c r="R32" s="35">
        <v>0.1</v>
      </c>
      <c r="S32" s="35" t="s">
        <v>28</v>
      </c>
      <c r="T32" s="36" t="s">
        <v>24</v>
      </c>
      <c r="U32" s="36">
        <v>0.1</v>
      </c>
      <c r="V32" s="36" t="s">
        <v>29</v>
      </c>
      <c r="W32" s="28">
        <f t="shared" si="1"/>
        <v>7.7631932141515009E-2</v>
      </c>
      <c r="X32" s="29" t="s">
        <v>30</v>
      </c>
      <c r="Y32" s="28">
        <f t="shared" si="0"/>
        <v>9.2624831932141521E-2</v>
      </c>
      <c r="Z32" s="30" t="s">
        <v>31</v>
      </c>
      <c r="AA32" s="37">
        <v>0.1</v>
      </c>
      <c r="AB32" s="30" t="s">
        <v>32</v>
      </c>
      <c r="AC32" s="29" t="s">
        <v>32</v>
      </c>
      <c r="AD32" s="32" t="s">
        <v>33</v>
      </c>
    </row>
    <row r="33" spans="1:30" s="38" customFormat="1" x14ac:dyDescent="0.3">
      <c r="A33" s="22">
        <v>1136</v>
      </c>
      <c r="B33" s="34" t="str">
        <f>[1]Février!D32</f>
        <v>Chlortoluron</v>
      </c>
      <c r="C33" s="25" t="s">
        <v>34</v>
      </c>
      <c r="D33" s="25" t="s">
        <v>34</v>
      </c>
      <c r="E33" s="35" t="s">
        <v>35</v>
      </c>
      <c r="F33" s="35">
        <v>2.5000000000000001E-2</v>
      </c>
      <c r="G33" s="35" t="s">
        <v>36</v>
      </c>
      <c r="H33" s="36" t="s">
        <v>35</v>
      </c>
      <c r="I33" s="36">
        <v>2.5000000000000001E-2</v>
      </c>
      <c r="J33" s="36" t="s">
        <v>100</v>
      </c>
      <c r="K33" s="35" t="s">
        <v>35</v>
      </c>
      <c r="L33" s="35">
        <v>2.5000000000000001E-2</v>
      </c>
      <c r="M33" s="35" t="s">
        <v>38</v>
      </c>
      <c r="N33" s="36" t="s">
        <v>35</v>
      </c>
      <c r="O33" s="36">
        <v>2.5000000000000001E-2</v>
      </c>
      <c r="P33" s="36" t="s">
        <v>39</v>
      </c>
      <c r="Q33" s="35" t="s">
        <v>35</v>
      </c>
      <c r="R33" s="35">
        <v>2.5000000000000001E-2</v>
      </c>
      <c r="S33" s="35" t="s">
        <v>101</v>
      </c>
      <c r="T33" s="36" t="s">
        <v>35</v>
      </c>
      <c r="U33" s="36">
        <v>2.5000000000000001E-2</v>
      </c>
      <c r="V33" s="36" t="s">
        <v>102</v>
      </c>
      <c r="W33" s="28">
        <f t="shared" si="1"/>
        <v>2.5000000000000001E-2</v>
      </c>
      <c r="X33" s="29" t="s">
        <v>30</v>
      </c>
      <c r="Y33" s="28">
        <f t="shared" si="0"/>
        <v>2.9828199999999999E-2</v>
      </c>
      <c r="Z33" s="30" t="s">
        <v>31</v>
      </c>
      <c r="AA33" s="37">
        <v>2.5000000000000001E-2</v>
      </c>
      <c r="AB33" s="30" t="s">
        <v>32</v>
      </c>
      <c r="AC33" s="29" t="s">
        <v>32</v>
      </c>
      <c r="AD33" s="32" t="s">
        <v>33</v>
      </c>
    </row>
    <row r="34" spans="1:30" s="38" customFormat="1" x14ac:dyDescent="0.3">
      <c r="A34" s="22">
        <v>1389</v>
      </c>
      <c r="B34" s="34" t="str">
        <f>[1]Février!D33</f>
        <v>Chrome</v>
      </c>
      <c r="C34" s="25" t="s">
        <v>79</v>
      </c>
      <c r="D34" s="25" t="s">
        <v>79</v>
      </c>
      <c r="E34" s="35" t="s">
        <v>80</v>
      </c>
      <c r="F34" s="35">
        <v>2.5</v>
      </c>
      <c r="G34" s="35" t="s">
        <v>81</v>
      </c>
      <c r="H34" s="36" t="s">
        <v>80</v>
      </c>
      <c r="I34" s="36">
        <v>2.5</v>
      </c>
      <c r="J34" s="36" t="s">
        <v>82</v>
      </c>
      <c r="K34" s="35" t="s">
        <v>80</v>
      </c>
      <c r="L34" s="35">
        <v>2.5</v>
      </c>
      <c r="M34" s="35" t="s">
        <v>83</v>
      </c>
      <c r="N34" s="36" t="s">
        <v>80</v>
      </c>
      <c r="O34" s="36">
        <v>2.5</v>
      </c>
      <c r="P34" s="36" t="s">
        <v>84</v>
      </c>
      <c r="Q34" s="35" t="s">
        <v>80</v>
      </c>
      <c r="R34" s="35">
        <v>2.5</v>
      </c>
      <c r="S34" s="35" t="s">
        <v>85</v>
      </c>
      <c r="T34" s="36" t="s">
        <v>80</v>
      </c>
      <c r="U34" s="36">
        <v>2.5</v>
      </c>
      <c r="V34" s="36" t="s">
        <v>86</v>
      </c>
      <c r="W34" s="28">
        <f t="shared" si="1"/>
        <v>2.5</v>
      </c>
      <c r="X34" s="29" t="s">
        <v>30</v>
      </c>
      <c r="Y34" s="28">
        <f t="shared" si="0"/>
        <v>2.9828199999999998</v>
      </c>
      <c r="Z34" s="30">
        <v>50</v>
      </c>
      <c r="AA34" s="31">
        <v>2.5</v>
      </c>
      <c r="AB34" s="30" t="s">
        <v>32</v>
      </c>
      <c r="AC34" s="29" t="s">
        <v>32</v>
      </c>
      <c r="AD34" s="32" t="s">
        <v>33</v>
      </c>
    </row>
    <row r="35" spans="1:30" s="38" customFormat="1" x14ac:dyDescent="0.3">
      <c r="A35" s="22">
        <v>1379</v>
      </c>
      <c r="B35" s="34" t="str">
        <f>[1]Février!D34</f>
        <v>Cobalt</v>
      </c>
      <c r="C35" s="25" t="s">
        <v>120</v>
      </c>
      <c r="D35" s="25" t="s">
        <v>120</v>
      </c>
      <c r="E35" s="35" t="s">
        <v>121</v>
      </c>
      <c r="F35" s="35">
        <v>1.5</v>
      </c>
      <c r="G35" s="35" t="s">
        <v>122</v>
      </c>
      <c r="H35" s="36" t="s">
        <v>121</v>
      </c>
      <c r="I35" s="36">
        <v>1.5</v>
      </c>
      <c r="J35" s="36" t="s">
        <v>123</v>
      </c>
      <c r="K35" s="35" t="s">
        <v>121</v>
      </c>
      <c r="L35" s="35">
        <v>1.5</v>
      </c>
      <c r="M35" s="35" t="s">
        <v>124</v>
      </c>
      <c r="N35" s="36" t="s">
        <v>121</v>
      </c>
      <c r="O35" s="36">
        <v>1.5</v>
      </c>
      <c r="P35" s="36" t="s">
        <v>125</v>
      </c>
      <c r="Q35" s="35" t="s">
        <v>121</v>
      </c>
      <c r="R35" s="35">
        <v>1.5</v>
      </c>
      <c r="S35" s="35" t="s">
        <v>126</v>
      </c>
      <c r="T35" s="36" t="s">
        <v>121</v>
      </c>
      <c r="U35" s="36">
        <v>1.5</v>
      </c>
      <c r="V35" s="36" t="s">
        <v>127</v>
      </c>
      <c r="W35" s="28">
        <f t="shared" si="1"/>
        <v>1.5</v>
      </c>
      <c r="X35" s="29" t="s">
        <v>30</v>
      </c>
      <c r="Y35" s="28">
        <f t="shared" si="0"/>
        <v>1.7896920000000001</v>
      </c>
      <c r="Z35" s="30">
        <v>40</v>
      </c>
      <c r="AA35" s="31">
        <v>1.5</v>
      </c>
      <c r="AB35" s="30" t="s">
        <v>32</v>
      </c>
      <c r="AC35" s="29" t="s">
        <v>32</v>
      </c>
      <c r="AD35" s="32" t="s">
        <v>33</v>
      </c>
    </row>
    <row r="36" spans="1:30" s="38" customFormat="1" x14ac:dyDescent="0.3">
      <c r="A36" s="22">
        <v>1392</v>
      </c>
      <c r="B36" s="34" t="str">
        <f>[1]Février!D35</f>
        <v>Cuivre</v>
      </c>
      <c r="C36" s="25" t="s">
        <v>79</v>
      </c>
      <c r="D36" s="25" t="s">
        <v>79</v>
      </c>
      <c r="E36" s="35" t="s">
        <v>128</v>
      </c>
      <c r="F36" s="35">
        <v>27</v>
      </c>
      <c r="G36" s="35" t="s">
        <v>129</v>
      </c>
      <c r="H36" s="36" t="s">
        <v>130</v>
      </c>
      <c r="I36" s="36">
        <v>58</v>
      </c>
      <c r="J36" s="36" t="s">
        <v>131</v>
      </c>
      <c r="K36" s="35" t="s">
        <v>132</v>
      </c>
      <c r="L36" s="35">
        <v>59</v>
      </c>
      <c r="M36" s="35" t="s">
        <v>133</v>
      </c>
      <c r="N36" s="36" t="s">
        <v>134</v>
      </c>
      <c r="O36" s="36">
        <v>38</v>
      </c>
      <c r="P36" s="36" t="s">
        <v>135</v>
      </c>
      <c r="Q36" s="35" t="s">
        <v>136</v>
      </c>
      <c r="R36" s="35">
        <v>77</v>
      </c>
      <c r="S36" s="35" t="s">
        <v>137</v>
      </c>
      <c r="T36" s="36" t="s">
        <v>138</v>
      </c>
      <c r="U36" s="36">
        <v>56</v>
      </c>
      <c r="V36" s="36" t="s">
        <v>139</v>
      </c>
      <c r="W36" s="42">
        <f t="shared" si="1"/>
        <v>55.802222580125623</v>
      </c>
      <c r="X36" s="29" t="s">
        <v>30</v>
      </c>
      <c r="Y36" s="42">
        <f t="shared" si="0"/>
        <v>66.579194222580128</v>
      </c>
      <c r="Z36" s="30">
        <v>50</v>
      </c>
      <c r="AA36" s="40">
        <v>77</v>
      </c>
      <c r="AB36" s="30" t="s">
        <v>32</v>
      </c>
      <c r="AC36" s="29" t="s">
        <v>32</v>
      </c>
      <c r="AD36" s="32" t="s">
        <v>140</v>
      </c>
    </row>
    <row r="37" spans="1:30" s="38" customFormat="1" x14ac:dyDescent="0.3">
      <c r="A37" s="22">
        <v>1140</v>
      </c>
      <c r="B37" s="34" t="str">
        <f>[1]Février!D36</f>
        <v>Cyperméthrine</v>
      </c>
      <c r="C37" s="25" t="s">
        <v>141</v>
      </c>
      <c r="D37" s="25" t="s">
        <v>142</v>
      </c>
      <c r="E37" s="35" t="s">
        <v>143</v>
      </c>
      <c r="F37" s="35">
        <v>0.01</v>
      </c>
      <c r="G37" s="35" t="s">
        <v>144</v>
      </c>
      <c r="H37" s="36" t="s">
        <v>145</v>
      </c>
      <c r="I37" s="36">
        <v>0.02</v>
      </c>
      <c r="J37" s="36" t="s">
        <v>146</v>
      </c>
      <c r="K37" s="35" t="s">
        <v>143</v>
      </c>
      <c r="L37" s="35">
        <v>0.01</v>
      </c>
      <c r="M37" s="35" t="s">
        <v>147</v>
      </c>
      <c r="N37" s="36" t="s">
        <v>143</v>
      </c>
      <c r="O37" s="36">
        <v>0.01</v>
      </c>
      <c r="P37" s="36" t="s">
        <v>148</v>
      </c>
      <c r="Q37" s="35" t="s">
        <v>145</v>
      </c>
      <c r="R37" s="35">
        <v>0.02</v>
      </c>
      <c r="S37" s="35" t="s">
        <v>149</v>
      </c>
      <c r="T37" s="36" t="s">
        <v>145</v>
      </c>
      <c r="U37" s="36">
        <v>0.02</v>
      </c>
      <c r="V37" s="36" t="s">
        <v>150</v>
      </c>
      <c r="W37" s="28">
        <f t="shared" si="1"/>
        <v>1.5526386428303E-2</v>
      </c>
      <c r="X37" s="29">
        <v>3.9999999999999996E-4</v>
      </c>
      <c r="Y37" s="28">
        <f t="shared" si="0"/>
        <v>1.8524966386428303E-2</v>
      </c>
      <c r="Z37" s="30" t="s">
        <v>31</v>
      </c>
      <c r="AA37" s="31">
        <v>0.02</v>
      </c>
      <c r="AB37" s="41">
        <v>3.0000000000000003E-4</v>
      </c>
      <c r="AC37" s="29">
        <v>6.0000000000000002E-5</v>
      </c>
      <c r="AD37" s="32" t="s">
        <v>33</v>
      </c>
    </row>
    <row r="38" spans="1:30" s="38" customFormat="1" x14ac:dyDescent="0.3">
      <c r="A38" s="22">
        <v>1359</v>
      </c>
      <c r="B38" s="34" t="str">
        <f>[1]Février!D37</f>
        <v>Cyprodinil</v>
      </c>
      <c r="C38" s="25" t="s">
        <v>34</v>
      </c>
      <c r="D38" s="25" t="s">
        <v>21</v>
      </c>
      <c r="E38" s="35" t="s">
        <v>35</v>
      </c>
      <c r="F38" s="35">
        <v>2.5000000000000001E-2</v>
      </c>
      <c r="G38" s="35" t="s">
        <v>36</v>
      </c>
      <c r="H38" s="36" t="s">
        <v>22</v>
      </c>
      <c r="I38" s="36">
        <v>0.05</v>
      </c>
      <c r="J38" s="36" t="s">
        <v>37</v>
      </c>
      <c r="K38" s="35" t="s">
        <v>35</v>
      </c>
      <c r="L38" s="35">
        <v>2.5000000000000001E-2</v>
      </c>
      <c r="M38" s="35" t="s">
        <v>38</v>
      </c>
      <c r="N38" s="36" t="s">
        <v>35</v>
      </c>
      <c r="O38" s="36">
        <v>2.5000000000000001E-2</v>
      </c>
      <c r="P38" s="36" t="s">
        <v>39</v>
      </c>
      <c r="Q38" s="35" t="s">
        <v>22</v>
      </c>
      <c r="R38" s="35">
        <v>0.05</v>
      </c>
      <c r="S38" s="35" t="s">
        <v>40</v>
      </c>
      <c r="T38" s="36" t="s">
        <v>22</v>
      </c>
      <c r="U38" s="36">
        <v>0.05</v>
      </c>
      <c r="V38" s="36" t="s">
        <v>41</v>
      </c>
      <c r="W38" s="28">
        <f t="shared" si="1"/>
        <v>3.8815966070757504E-2</v>
      </c>
      <c r="X38" s="29" t="s">
        <v>30</v>
      </c>
      <c r="Y38" s="28">
        <f t="shared" si="0"/>
        <v>4.6312415966070761E-2</v>
      </c>
      <c r="Z38" s="30" t="s">
        <v>31</v>
      </c>
      <c r="AA38" s="31">
        <v>0.05</v>
      </c>
      <c r="AB38" s="30" t="s">
        <v>32</v>
      </c>
      <c r="AC38" s="29" t="s">
        <v>32</v>
      </c>
      <c r="AD38" s="32" t="s">
        <v>33</v>
      </c>
    </row>
    <row r="39" spans="1:30" s="38" customFormat="1" x14ac:dyDescent="0.3">
      <c r="A39" s="22">
        <v>1815</v>
      </c>
      <c r="B39" s="34" t="str">
        <f>[1]Février!D38</f>
        <v>Décabromodiphényl éther</v>
      </c>
      <c r="C39" s="25" t="s">
        <v>34</v>
      </c>
      <c r="D39" s="25" t="s">
        <v>21</v>
      </c>
      <c r="E39" s="35" t="s">
        <v>35</v>
      </c>
      <c r="F39" s="35">
        <v>2.5000000000000001E-2</v>
      </c>
      <c r="G39" s="35" t="s">
        <v>36</v>
      </c>
      <c r="H39" s="36" t="s">
        <v>151</v>
      </c>
      <c r="I39" s="36">
        <v>0.15</v>
      </c>
      <c r="J39" s="36" t="s">
        <v>152</v>
      </c>
      <c r="K39" s="35" t="s">
        <v>153</v>
      </c>
      <c r="L39" s="35">
        <v>7.0000000000000007E-2</v>
      </c>
      <c r="M39" s="35" t="s">
        <v>154</v>
      </c>
      <c r="N39" s="36" t="s">
        <v>35</v>
      </c>
      <c r="O39" s="36">
        <v>2.5000000000000001E-2</v>
      </c>
      <c r="P39" s="36" t="s">
        <v>39</v>
      </c>
      <c r="Q39" s="35" t="s">
        <v>155</v>
      </c>
      <c r="R39" s="35">
        <v>0.13</v>
      </c>
      <c r="S39" s="35" t="s">
        <v>156</v>
      </c>
      <c r="T39" s="36" t="s">
        <v>157</v>
      </c>
      <c r="U39" s="36">
        <v>0.33</v>
      </c>
      <c r="V39" s="36" t="s">
        <v>158</v>
      </c>
      <c r="W39" s="39">
        <f t="shared" si="1"/>
        <v>0.12085816288183819</v>
      </c>
      <c r="X39" s="29" t="s">
        <v>30</v>
      </c>
      <c r="Y39" s="39">
        <f t="shared" si="0"/>
        <v>0.14419925816288182</v>
      </c>
      <c r="Z39" s="30" t="s">
        <v>31</v>
      </c>
      <c r="AA39" s="43">
        <v>0.33</v>
      </c>
      <c r="AB39" s="30" t="s">
        <v>32</v>
      </c>
      <c r="AC39" s="29" t="s">
        <v>32</v>
      </c>
      <c r="AD39" s="32" t="s">
        <v>33</v>
      </c>
    </row>
    <row r="40" spans="1:30" s="38" customFormat="1" x14ac:dyDescent="0.3">
      <c r="A40" s="22">
        <v>1313</v>
      </c>
      <c r="B40" s="34" t="str">
        <f>[1]Février!D39</f>
        <v>Demande Biochimique en oxygène en 5 jours (D.B.O.5)</v>
      </c>
      <c r="C40" s="25" t="s">
        <v>120</v>
      </c>
      <c r="D40" s="25" t="s">
        <v>120</v>
      </c>
      <c r="E40" s="35" t="s">
        <v>159</v>
      </c>
      <c r="F40" s="35">
        <v>160</v>
      </c>
      <c r="G40" s="35" t="s">
        <v>160</v>
      </c>
      <c r="H40" s="36" t="s">
        <v>161</v>
      </c>
      <c r="I40" s="36">
        <v>220</v>
      </c>
      <c r="J40" s="36" t="s">
        <v>162</v>
      </c>
      <c r="K40" s="35" t="s">
        <v>163</v>
      </c>
      <c r="L40" s="35">
        <v>250</v>
      </c>
      <c r="M40" s="35" t="s">
        <v>164</v>
      </c>
      <c r="N40" s="36" t="s">
        <v>165</v>
      </c>
      <c r="O40" s="36">
        <v>200</v>
      </c>
      <c r="P40" s="36" t="s">
        <v>166</v>
      </c>
      <c r="Q40" s="35" t="s">
        <v>167</v>
      </c>
      <c r="R40" s="35">
        <v>520</v>
      </c>
      <c r="S40" s="35" t="s">
        <v>168</v>
      </c>
      <c r="T40" s="36" t="s">
        <v>169</v>
      </c>
      <c r="U40" s="36">
        <v>360</v>
      </c>
      <c r="V40" s="36" t="s">
        <v>170</v>
      </c>
      <c r="W40" s="39">
        <f t="shared" si="1"/>
        <v>321.56654318999301</v>
      </c>
      <c r="X40" s="29" t="s">
        <v>57</v>
      </c>
      <c r="Y40" s="39">
        <f t="shared" si="0"/>
        <v>383.67004654318998</v>
      </c>
      <c r="Z40" s="29" t="s">
        <v>57</v>
      </c>
      <c r="AA40" s="43">
        <v>520</v>
      </c>
      <c r="AB40" s="29" t="s">
        <v>57</v>
      </c>
      <c r="AC40" s="29" t="s">
        <v>57</v>
      </c>
      <c r="AD40" s="32" t="s">
        <v>33</v>
      </c>
    </row>
    <row r="41" spans="1:30" s="38" customFormat="1" x14ac:dyDescent="0.3">
      <c r="A41" s="22">
        <v>6616</v>
      </c>
      <c r="B41" s="34" t="str">
        <f>[1]Février!D40</f>
        <v>Di(2-ethylhexyl)phtalate</v>
      </c>
      <c r="C41" s="25" t="s">
        <v>87</v>
      </c>
      <c r="D41" s="25" t="s">
        <v>171</v>
      </c>
      <c r="E41" s="35" t="s">
        <v>172</v>
      </c>
      <c r="F41" s="35">
        <v>4.09</v>
      </c>
      <c r="G41" s="35" t="s">
        <v>173</v>
      </c>
      <c r="H41" s="36" t="s">
        <v>174</v>
      </c>
      <c r="I41" s="36">
        <v>6.82</v>
      </c>
      <c r="J41" s="36" t="s">
        <v>175</v>
      </c>
      <c r="K41" s="35" t="s">
        <v>176</v>
      </c>
      <c r="L41" s="35">
        <v>13.55</v>
      </c>
      <c r="M41" s="35" t="s">
        <v>177</v>
      </c>
      <c r="N41" s="36" t="s">
        <v>178</v>
      </c>
      <c r="O41" s="36">
        <v>8.08</v>
      </c>
      <c r="P41" s="36" t="s">
        <v>179</v>
      </c>
      <c r="Q41" s="35" t="s">
        <v>180</v>
      </c>
      <c r="R41" s="35">
        <v>16.53</v>
      </c>
      <c r="S41" s="35" t="s">
        <v>181</v>
      </c>
      <c r="T41" s="36" t="s">
        <v>182</v>
      </c>
      <c r="U41" s="36">
        <v>5.21</v>
      </c>
      <c r="V41" s="36" t="s">
        <v>183</v>
      </c>
      <c r="W41" s="39">
        <f t="shared" si="1"/>
        <v>10.233350512696624</v>
      </c>
      <c r="X41" s="29">
        <v>65</v>
      </c>
      <c r="Y41" s="42">
        <f t="shared" si="0"/>
        <v>12.209697030512698</v>
      </c>
      <c r="Z41" s="30">
        <v>1</v>
      </c>
      <c r="AA41" s="40">
        <v>16.53</v>
      </c>
      <c r="AB41" s="30" t="s">
        <v>32</v>
      </c>
      <c r="AC41" s="29" t="s">
        <v>32</v>
      </c>
      <c r="AD41" s="32" t="s">
        <v>140</v>
      </c>
    </row>
    <row r="42" spans="1:30" s="38" customFormat="1" x14ac:dyDescent="0.3">
      <c r="A42" s="22">
        <v>7074</v>
      </c>
      <c r="B42" s="34" t="str">
        <f>[1]Février!D41</f>
        <v>Dibutylétain cation</v>
      </c>
      <c r="C42" s="25" t="s">
        <v>141</v>
      </c>
      <c r="D42" s="25" t="s">
        <v>142</v>
      </c>
      <c r="E42" s="35" t="s">
        <v>143</v>
      </c>
      <c r="F42" s="35">
        <v>0.01</v>
      </c>
      <c r="G42" s="35" t="s">
        <v>144</v>
      </c>
      <c r="H42" s="36" t="s">
        <v>143</v>
      </c>
      <c r="I42" s="36">
        <v>0.01</v>
      </c>
      <c r="J42" s="36" t="s">
        <v>184</v>
      </c>
      <c r="K42" s="35" t="s">
        <v>143</v>
      </c>
      <c r="L42" s="35">
        <v>0.01</v>
      </c>
      <c r="M42" s="35" t="s">
        <v>147</v>
      </c>
      <c r="N42" s="36" t="s">
        <v>143</v>
      </c>
      <c r="O42" s="36">
        <v>0.01</v>
      </c>
      <c r="P42" s="36" t="s">
        <v>148</v>
      </c>
      <c r="Q42" s="35" t="s">
        <v>143</v>
      </c>
      <c r="R42" s="35">
        <v>0.01</v>
      </c>
      <c r="S42" s="35" t="s">
        <v>185</v>
      </c>
      <c r="T42" s="36" t="s">
        <v>143</v>
      </c>
      <c r="U42" s="36">
        <v>0.01</v>
      </c>
      <c r="V42" s="36" t="s">
        <v>186</v>
      </c>
      <c r="W42" s="28">
        <f t="shared" si="1"/>
        <v>9.9999999999999985E-3</v>
      </c>
      <c r="X42" s="29" t="s">
        <v>30</v>
      </c>
      <c r="Y42" s="28">
        <f t="shared" si="0"/>
        <v>1.1931279999999999E-2</v>
      </c>
      <c r="Z42" s="30" t="s">
        <v>31</v>
      </c>
      <c r="AA42" s="31">
        <v>0.01</v>
      </c>
      <c r="AB42" s="30" t="s">
        <v>32</v>
      </c>
      <c r="AC42" s="29" t="s">
        <v>32</v>
      </c>
      <c r="AD42" s="32" t="s">
        <v>33</v>
      </c>
    </row>
    <row r="43" spans="1:30" s="38" customFormat="1" x14ac:dyDescent="0.3">
      <c r="A43" s="22">
        <v>1161</v>
      </c>
      <c r="B43" s="34" t="str">
        <f>[1]Février!D42</f>
        <v>Dichloroéthane-1,2</v>
      </c>
      <c r="C43" s="25" t="s">
        <v>171</v>
      </c>
      <c r="D43" s="25" t="s">
        <v>171</v>
      </c>
      <c r="E43" s="35" t="s">
        <v>187</v>
      </c>
      <c r="F43" s="35">
        <v>1</v>
      </c>
      <c r="G43" s="35" t="s">
        <v>188</v>
      </c>
      <c r="H43" s="36" t="s">
        <v>187</v>
      </c>
      <c r="I43" s="36">
        <v>1</v>
      </c>
      <c r="J43" s="36" t="s">
        <v>189</v>
      </c>
      <c r="K43" s="35" t="s">
        <v>187</v>
      </c>
      <c r="L43" s="35">
        <v>1</v>
      </c>
      <c r="M43" s="35" t="s">
        <v>190</v>
      </c>
      <c r="N43" s="36" t="s">
        <v>187</v>
      </c>
      <c r="O43" s="36">
        <v>1</v>
      </c>
      <c r="P43" s="36" t="s">
        <v>191</v>
      </c>
      <c r="Q43" s="35" t="s">
        <v>187</v>
      </c>
      <c r="R43" s="35">
        <v>1</v>
      </c>
      <c r="S43" s="35" t="s">
        <v>192</v>
      </c>
      <c r="T43" s="36" t="s">
        <v>187</v>
      </c>
      <c r="U43" s="36">
        <v>1</v>
      </c>
      <c r="V43" s="36" t="s">
        <v>193</v>
      </c>
      <c r="W43" s="28">
        <f t="shared" si="1"/>
        <v>1</v>
      </c>
      <c r="X43" s="29">
        <v>500</v>
      </c>
      <c r="Y43" s="28">
        <f t="shared" si="0"/>
        <v>1.193128</v>
      </c>
      <c r="Z43" s="30">
        <v>10</v>
      </c>
      <c r="AA43" s="31">
        <v>1</v>
      </c>
      <c r="AB43" s="30" t="s">
        <v>32</v>
      </c>
      <c r="AC43" s="29" t="s">
        <v>32</v>
      </c>
      <c r="AD43" s="32" t="s">
        <v>33</v>
      </c>
    </row>
    <row r="44" spans="1:30" s="38" customFormat="1" x14ac:dyDescent="0.3">
      <c r="A44" s="22">
        <v>1168</v>
      </c>
      <c r="B44" s="34" t="str">
        <f>[1]Février!D43</f>
        <v>Dichlorométhane</v>
      </c>
      <c r="C44" s="25" t="s">
        <v>79</v>
      </c>
      <c r="D44" s="25" t="s">
        <v>79</v>
      </c>
      <c r="E44" s="35" t="s">
        <v>80</v>
      </c>
      <c r="F44" s="35">
        <v>2.5</v>
      </c>
      <c r="G44" s="35" t="s">
        <v>81</v>
      </c>
      <c r="H44" s="36" t="s">
        <v>80</v>
      </c>
      <c r="I44" s="36">
        <v>2.5</v>
      </c>
      <c r="J44" s="36" t="s">
        <v>82</v>
      </c>
      <c r="K44" s="35" t="s">
        <v>80</v>
      </c>
      <c r="L44" s="35">
        <v>2.5</v>
      </c>
      <c r="M44" s="35" t="s">
        <v>83</v>
      </c>
      <c r="N44" s="36" t="s">
        <v>80</v>
      </c>
      <c r="O44" s="36">
        <v>2.5</v>
      </c>
      <c r="P44" s="36" t="s">
        <v>84</v>
      </c>
      <c r="Q44" s="35" t="s">
        <v>80</v>
      </c>
      <c r="R44" s="35">
        <v>2.5</v>
      </c>
      <c r="S44" s="35" t="s">
        <v>85</v>
      </c>
      <c r="T44" s="36" t="s">
        <v>80</v>
      </c>
      <c r="U44" s="36">
        <v>2.5</v>
      </c>
      <c r="V44" s="36" t="s">
        <v>86</v>
      </c>
      <c r="W44" s="28">
        <f t="shared" si="1"/>
        <v>2.5</v>
      </c>
      <c r="X44" s="29">
        <v>1000</v>
      </c>
      <c r="Y44" s="28">
        <f t="shared" si="0"/>
        <v>2.9828199999999998</v>
      </c>
      <c r="Z44" s="30">
        <v>10</v>
      </c>
      <c r="AA44" s="31">
        <v>2.5</v>
      </c>
      <c r="AB44" s="30" t="s">
        <v>32</v>
      </c>
      <c r="AC44" s="29" t="s">
        <v>32</v>
      </c>
      <c r="AD44" s="32" t="s">
        <v>33</v>
      </c>
    </row>
    <row r="45" spans="1:30" s="38" customFormat="1" x14ac:dyDescent="0.3">
      <c r="A45" s="22">
        <v>1170</v>
      </c>
      <c r="B45" s="34" t="str">
        <f>[1]Février!D44</f>
        <v>Dichlorvos</v>
      </c>
      <c r="C45" s="25" t="s">
        <v>34</v>
      </c>
      <c r="D45" s="25" t="s">
        <v>21</v>
      </c>
      <c r="E45" s="35" t="s">
        <v>35</v>
      </c>
      <c r="F45" s="35">
        <v>2.5000000000000001E-2</v>
      </c>
      <c r="G45" s="35" t="s">
        <v>36</v>
      </c>
      <c r="H45" s="36" t="s">
        <v>22</v>
      </c>
      <c r="I45" s="36">
        <v>0.05</v>
      </c>
      <c r="J45" s="36" t="s">
        <v>37</v>
      </c>
      <c r="K45" s="35" t="s">
        <v>35</v>
      </c>
      <c r="L45" s="35">
        <v>2.5000000000000001E-2</v>
      </c>
      <c r="M45" s="35" t="s">
        <v>38</v>
      </c>
      <c r="N45" s="36" t="s">
        <v>35</v>
      </c>
      <c r="O45" s="36">
        <v>2.5000000000000001E-2</v>
      </c>
      <c r="P45" s="36" t="s">
        <v>39</v>
      </c>
      <c r="Q45" s="35" t="s">
        <v>22</v>
      </c>
      <c r="R45" s="35">
        <v>0.05</v>
      </c>
      <c r="S45" s="35" t="s">
        <v>40</v>
      </c>
      <c r="T45" s="36" t="s">
        <v>22</v>
      </c>
      <c r="U45" s="36">
        <v>0.05</v>
      </c>
      <c r="V45" s="36" t="s">
        <v>41</v>
      </c>
      <c r="W45" s="28">
        <f t="shared" si="1"/>
        <v>3.8815966070757504E-2</v>
      </c>
      <c r="X45" s="29">
        <v>3.0000000000000001E-3</v>
      </c>
      <c r="Y45" s="28">
        <f t="shared" si="0"/>
        <v>4.6312415966070761E-2</v>
      </c>
      <c r="Z45" s="30" t="s">
        <v>31</v>
      </c>
      <c r="AA45" s="31">
        <v>0.05</v>
      </c>
      <c r="AB45" s="41">
        <v>3.4999999999999994E-4</v>
      </c>
      <c r="AC45" s="29">
        <v>6.9999999999999994E-5</v>
      </c>
      <c r="AD45" s="32" t="s">
        <v>33</v>
      </c>
    </row>
    <row r="46" spans="1:30" s="38" customFormat="1" x14ac:dyDescent="0.3">
      <c r="A46" s="22">
        <v>1172</v>
      </c>
      <c r="B46" s="34" t="str">
        <f>[1]Février!D45</f>
        <v>Dicofol</v>
      </c>
      <c r="C46" s="25" t="s">
        <v>34</v>
      </c>
      <c r="D46" s="25" t="s">
        <v>21</v>
      </c>
      <c r="E46" s="35" t="s">
        <v>35</v>
      </c>
      <c r="F46" s="35">
        <v>2.5000000000000001E-2</v>
      </c>
      <c r="G46" s="35" t="s">
        <v>36</v>
      </c>
      <c r="H46" s="36" t="s">
        <v>22</v>
      </c>
      <c r="I46" s="36">
        <v>0.05</v>
      </c>
      <c r="J46" s="36" t="s">
        <v>37</v>
      </c>
      <c r="K46" s="35" t="s">
        <v>35</v>
      </c>
      <c r="L46" s="35">
        <v>2.5000000000000001E-2</v>
      </c>
      <c r="M46" s="35" t="s">
        <v>38</v>
      </c>
      <c r="N46" s="36" t="s">
        <v>35</v>
      </c>
      <c r="O46" s="36">
        <v>2.5000000000000001E-2</v>
      </c>
      <c r="P46" s="36" t="s">
        <v>39</v>
      </c>
      <c r="Q46" s="35" t="s">
        <v>22</v>
      </c>
      <c r="R46" s="35">
        <v>0.05</v>
      </c>
      <c r="S46" s="35" t="s">
        <v>40</v>
      </c>
      <c r="T46" s="36" t="s">
        <v>22</v>
      </c>
      <c r="U46" s="36">
        <v>0.05</v>
      </c>
      <c r="V46" s="36" t="s">
        <v>41</v>
      </c>
      <c r="W46" s="28">
        <f t="shared" si="1"/>
        <v>3.8815966070757504E-2</v>
      </c>
      <c r="X46" s="29">
        <v>1.5999999999999999E-3</v>
      </c>
      <c r="Y46" s="28">
        <f t="shared" si="0"/>
        <v>4.6312415966070761E-2</v>
      </c>
      <c r="Z46" s="30" t="s">
        <v>31</v>
      </c>
      <c r="AA46" s="31">
        <v>0.05</v>
      </c>
      <c r="AB46" s="30" t="s">
        <v>32</v>
      </c>
      <c r="AC46" s="29" t="s">
        <v>32</v>
      </c>
      <c r="AD46" s="32" t="s">
        <v>33</v>
      </c>
    </row>
    <row r="47" spans="1:30" s="38" customFormat="1" x14ac:dyDescent="0.3">
      <c r="A47" s="22">
        <v>1814</v>
      </c>
      <c r="B47" s="34" t="str">
        <f>[1]Février!D46</f>
        <v>Diflufenicanil</v>
      </c>
      <c r="C47" s="25" t="s">
        <v>34</v>
      </c>
      <c r="D47" s="25" t="s">
        <v>21</v>
      </c>
      <c r="E47" s="35" t="s">
        <v>35</v>
      </c>
      <c r="F47" s="35">
        <v>2.5000000000000001E-2</v>
      </c>
      <c r="G47" s="35" t="s">
        <v>36</v>
      </c>
      <c r="H47" s="36" t="s">
        <v>22</v>
      </c>
      <c r="I47" s="36">
        <v>0.05</v>
      </c>
      <c r="J47" s="36" t="s">
        <v>37</v>
      </c>
      <c r="K47" s="35" t="s">
        <v>35</v>
      </c>
      <c r="L47" s="35">
        <v>2.5000000000000001E-2</v>
      </c>
      <c r="M47" s="35" t="s">
        <v>38</v>
      </c>
      <c r="N47" s="36" t="s">
        <v>35</v>
      </c>
      <c r="O47" s="36">
        <v>2.5000000000000001E-2</v>
      </c>
      <c r="P47" s="36" t="s">
        <v>39</v>
      </c>
      <c r="Q47" s="35" t="s">
        <v>22</v>
      </c>
      <c r="R47" s="35">
        <v>0.05</v>
      </c>
      <c r="S47" s="35" t="s">
        <v>40</v>
      </c>
      <c r="T47" s="36" t="s">
        <v>22</v>
      </c>
      <c r="U47" s="36">
        <v>0.05</v>
      </c>
      <c r="V47" s="36" t="s">
        <v>41</v>
      </c>
      <c r="W47" s="28">
        <f t="shared" si="1"/>
        <v>3.8815966070757504E-2</v>
      </c>
      <c r="X47" s="29" t="s">
        <v>30</v>
      </c>
      <c r="Y47" s="28">
        <f t="shared" si="0"/>
        <v>4.6312415966070761E-2</v>
      </c>
      <c r="Z47" s="30" t="s">
        <v>31</v>
      </c>
      <c r="AA47" s="31">
        <v>0.05</v>
      </c>
      <c r="AB47" s="30" t="s">
        <v>32</v>
      </c>
      <c r="AC47" s="29" t="s">
        <v>32</v>
      </c>
      <c r="AD47" s="32" t="s">
        <v>33</v>
      </c>
    </row>
    <row r="48" spans="1:30" s="38" customFormat="1" x14ac:dyDescent="0.3">
      <c r="A48" s="22">
        <v>1177</v>
      </c>
      <c r="B48" s="34" t="str">
        <f>[1]Février!D47</f>
        <v>Diuron</v>
      </c>
      <c r="C48" s="25" t="s">
        <v>34</v>
      </c>
      <c r="D48" s="25" t="s">
        <v>34</v>
      </c>
      <c r="E48" s="35" t="s">
        <v>35</v>
      </c>
      <c r="F48" s="35">
        <v>2.5000000000000001E-2</v>
      </c>
      <c r="G48" s="35" t="s">
        <v>36</v>
      </c>
      <c r="H48" s="36" t="s">
        <v>35</v>
      </c>
      <c r="I48" s="36">
        <v>2.5000000000000001E-2</v>
      </c>
      <c r="J48" s="36" t="s">
        <v>100</v>
      </c>
      <c r="K48" s="35" t="s">
        <v>194</v>
      </c>
      <c r="L48" s="35">
        <v>0.23</v>
      </c>
      <c r="M48" s="35" t="s">
        <v>195</v>
      </c>
      <c r="N48" s="36" t="s">
        <v>35</v>
      </c>
      <c r="O48" s="36">
        <v>2.5000000000000001E-2</v>
      </c>
      <c r="P48" s="36" t="s">
        <v>39</v>
      </c>
      <c r="Q48" s="35" t="s">
        <v>35</v>
      </c>
      <c r="R48" s="35">
        <v>2.5000000000000001E-2</v>
      </c>
      <c r="S48" s="35" t="s">
        <v>101</v>
      </c>
      <c r="T48" s="36" t="s">
        <v>196</v>
      </c>
      <c r="U48" s="36">
        <v>0.11</v>
      </c>
      <c r="V48" s="36" t="s">
        <v>197</v>
      </c>
      <c r="W48" s="39">
        <f t="shared" si="1"/>
        <v>6.603720405862458E-2</v>
      </c>
      <c r="X48" s="29">
        <v>10</v>
      </c>
      <c r="Y48" s="39">
        <f t="shared" si="0"/>
        <v>7.879083720405862E-2</v>
      </c>
      <c r="Z48" s="30">
        <v>1</v>
      </c>
      <c r="AA48" s="43">
        <v>0.23</v>
      </c>
      <c r="AB48" s="41">
        <v>9</v>
      </c>
      <c r="AC48" s="29">
        <v>1.8</v>
      </c>
      <c r="AD48" s="32" t="s">
        <v>33</v>
      </c>
    </row>
    <row r="49" spans="1:30" s="38" customFormat="1" x14ac:dyDescent="0.3">
      <c r="A49" s="22">
        <v>1497</v>
      </c>
      <c r="B49" s="34" t="str">
        <f>[1]Février!D48</f>
        <v>Ethylbenzène</v>
      </c>
      <c r="C49" s="25" t="s">
        <v>87</v>
      </c>
      <c r="D49" s="25" t="s">
        <v>87</v>
      </c>
      <c r="E49" s="35" t="s">
        <v>88</v>
      </c>
      <c r="F49" s="35">
        <v>0.5</v>
      </c>
      <c r="G49" s="35" t="s">
        <v>89</v>
      </c>
      <c r="H49" s="36" t="s">
        <v>88</v>
      </c>
      <c r="I49" s="36">
        <v>0.5</v>
      </c>
      <c r="J49" s="36" t="s">
        <v>90</v>
      </c>
      <c r="K49" s="35" t="s">
        <v>88</v>
      </c>
      <c r="L49" s="35">
        <v>0.5</v>
      </c>
      <c r="M49" s="35" t="s">
        <v>91</v>
      </c>
      <c r="N49" s="36" t="s">
        <v>88</v>
      </c>
      <c r="O49" s="36">
        <v>0.5</v>
      </c>
      <c r="P49" s="36" t="s">
        <v>92</v>
      </c>
      <c r="Q49" s="35" t="s">
        <v>88</v>
      </c>
      <c r="R49" s="35">
        <v>0.5</v>
      </c>
      <c r="S49" s="35" t="s">
        <v>93</v>
      </c>
      <c r="T49" s="36" t="s">
        <v>88</v>
      </c>
      <c r="U49" s="36">
        <v>0.5</v>
      </c>
      <c r="V49" s="36" t="s">
        <v>94</v>
      </c>
      <c r="W49" s="28">
        <f t="shared" si="1"/>
        <v>0.5</v>
      </c>
      <c r="X49" s="29" t="s">
        <v>30</v>
      </c>
      <c r="Y49" s="28">
        <f t="shared" si="0"/>
        <v>0.59656399999999998</v>
      </c>
      <c r="Z49" s="30" t="s">
        <v>31</v>
      </c>
      <c r="AA49" s="31">
        <v>0.5</v>
      </c>
      <c r="AB49" s="30" t="s">
        <v>32</v>
      </c>
      <c r="AC49" s="29" t="s">
        <v>32</v>
      </c>
      <c r="AD49" s="32" t="s">
        <v>33</v>
      </c>
    </row>
    <row r="50" spans="1:30" s="38" customFormat="1" x14ac:dyDescent="0.3">
      <c r="A50" s="22">
        <v>1191</v>
      </c>
      <c r="B50" s="34" t="str">
        <f>[1]Février!D49</f>
        <v>Fluoranthène</v>
      </c>
      <c r="C50" s="25" t="s">
        <v>71</v>
      </c>
      <c r="D50" s="25" t="s">
        <v>71</v>
      </c>
      <c r="E50" s="35" t="s">
        <v>72</v>
      </c>
      <c r="F50" s="35">
        <v>5.0000000000000001E-3</v>
      </c>
      <c r="G50" s="35" t="s">
        <v>73</v>
      </c>
      <c r="H50" s="36" t="s">
        <v>72</v>
      </c>
      <c r="I50" s="36">
        <v>5.0000000000000001E-3</v>
      </c>
      <c r="J50" s="36" t="s">
        <v>74</v>
      </c>
      <c r="K50" s="35" t="s">
        <v>72</v>
      </c>
      <c r="L50" s="35">
        <v>5.0000000000000001E-3</v>
      </c>
      <c r="M50" s="35" t="s">
        <v>75</v>
      </c>
      <c r="N50" s="36" t="s">
        <v>72</v>
      </c>
      <c r="O50" s="36">
        <v>5.0000000000000001E-3</v>
      </c>
      <c r="P50" s="36" t="s">
        <v>76</v>
      </c>
      <c r="Q50" s="35" t="s">
        <v>198</v>
      </c>
      <c r="R50" s="35">
        <v>2.7E-2</v>
      </c>
      <c r="S50" s="35" t="s">
        <v>199</v>
      </c>
      <c r="T50" s="36" t="s">
        <v>72</v>
      </c>
      <c r="U50" s="36">
        <v>5.0000000000000001E-3</v>
      </c>
      <c r="V50" s="36" t="s">
        <v>78</v>
      </c>
      <c r="W50" s="39">
        <f t="shared" si="1"/>
        <v>1.1482954850485854E-2</v>
      </c>
      <c r="X50" s="29">
        <v>0.315</v>
      </c>
      <c r="Y50" s="39">
        <f t="shared" si="0"/>
        <v>1.3700634954850485E-2</v>
      </c>
      <c r="Z50" s="30">
        <v>1</v>
      </c>
      <c r="AA50" s="43">
        <v>2.7E-2</v>
      </c>
      <c r="AB50" s="41">
        <v>0.6</v>
      </c>
      <c r="AC50" s="29">
        <v>0.12</v>
      </c>
      <c r="AD50" s="32" t="s">
        <v>33</v>
      </c>
    </row>
    <row r="51" spans="1:30" s="38" customFormat="1" x14ac:dyDescent="0.3">
      <c r="A51" s="22">
        <v>6653</v>
      </c>
      <c r="B51" s="34" t="str">
        <f>[1]Février!D50</f>
        <v>gamma-Hexabromocyclododecane</v>
      </c>
      <c r="C51" s="25" t="s">
        <v>34</v>
      </c>
      <c r="D51" s="25" t="s">
        <v>21</v>
      </c>
      <c r="E51" s="35"/>
      <c r="F51" s="35"/>
      <c r="G51" s="35"/>
      <c r="H51" s="36"/>
      <c r="I51" s="36"/>
      <c r="J51" s="36"/>
      <c r="K51" s="35"/>
      <c r="L51" s="35"/>
      <c r="M51" s="35"/>
      <c r="N51" s="36"/>
      <c r="O51" s="36"/>
      <c r="P51" s="36"/>
      <c r="Q51" s="35"/>
      <c r="R51" s="35"/>
      <c r="S51" s="35"/>
      <c r="T51" s="36"/>
      <c r="U51" s="36"/>
      <c r="V51" s="36"/>
      <c r="W51" s="28">
        <f t="shared" si="1"/>
        <v>0</v>
      </c>
      <c r="X51" s="29" t="s">
        <v>57</v>
      </c>
      <c r="Y51" s="28">
        <f t="shared" si="0"/>
        <v>0</v>
      </c>
      <c r="Z51" s="29" t="s">
        <v>57</v>
      </c>
      <c r="AA51" s="31"/>
      <c r="AB51" s="29" t="s">
        <v>57</v>
      </c>
      <c r="AC51" s="29" t="s">
        <v>57</v>
      </c>
      <c r="AD51" s="32" t="s">
        <v>33</v>
      </c>
    </row>
    <row r="52" spans="1:30" s="38" customFormat="1" x14ac:dyDescent="0.3">
      <c r="A52" s="22">
        <v>1506</v>
      </c>
      <c r="B52" s="34" t="str">
        <f>[1]Février!D51</f>
        <v>Glyphosate</v>
      </c>
      <c r="C52" s="25" t="s">
        <v>21</v>
      </c>
      <c r="D52" s="25" t="s">
        <v>58</v>
      </c>
      <c r="E52" s="35" t="s">
        <v>44</v>
      </c>
      <c r="F52" s="35">
        <v>0.3</v>
      </c>
      <c r="G52" s="35" t="s">
        <v>200</v>
      </c>
      <c r="H52" s="36" t="s">
        <v>201</v>
      </c>
      <c r="I52" s="36">
        <v>0.62</v>
      </c>
      <c r="J52" s="36" t="s">
        <v>202</v>
      </c>
      <c r="K52" s="35" t="s">
        <v>22</v>
      </c>
      <c r="L52" s="35">
        <v>0.05</v>
      </c>
      <c r="M52" s="35" t="s">
        <v>26</v>
      </c>
      <c r="N52" s="36" t="s">
        <v>203</v>
      </c>
      <c r="O52" s="36">
        <v>3.04</v>
      </c>
      <c r="P52" s="36" t="s">
        <v>204</v>
      </c>
      <c r="Q52" s="35" t="s">
        <v>205</v>
      </c>
      <c r="R52" s="35">
        <v>1.54</v>
      </c>
      <c r="S52" s="35" t="s">
        <v>206</v>
      </c>
      <c r="T52" s="36" t="s">
        <v>207</v>
      </c>
      <c r="U52" s="36">
        <v>0.46</v>
      </c>
      <c r="V52" s="36" t="s">
        <v>208</v>
      </c>
      <c r="W52" s="39">
        <f t="shared" si="1"/>
        <v>1.1641799538304611</v>
      </c>
      <c r="X52" s="29" t="s">
        <v>30</v>
      </c>
      <c r="Y52" s="39">
        <f t="shared" si="0"/>
        <v>1.3890156999538303</v>
      </c>
      <c r="Z52" s="30" t="s">
        <v>31</v>
      </c>
      <c r="AA52" s="40">
        <v>3.04</v>
      </c>
      <c r="AB52" s="30" t="s">
        <v>32</v>
      </c>
      <c r="AC52" s="29" t="s">
        <v>32</v>
      </c>
      <c r="AD52" s="32" t="s">
        <v>33</v>
      </c>
    </row>
    <row r="53" spans="1:30" s="38" customFormat="1" x14ac:dyDescent="0.3">
      <c r="A53" s="22">
        <v>2910</v>
      </c>
      <c r="B53" s="34" t="str">
        <f>[1]Février!D52</f>
        <v>heptabromodiphényl éther (congénère 183)</v>
      </c>
      <c r="C53" s="25" t="s">
        <v>141</v>
      </c>
      <c r="D53" s="25" t="s">
        <v>142</v>
      </c>
      <c r="E53" s="35" t="s">
        <v>143</v>
      </c>
      <c r="F53" s="35">
        <v>0.01</v>
      </c>
      <c r="G53" s="35" t="s">
        <v>144</v>
      </c>
      <c r="H53" s="36" t="s">
        <v>145</v>
      </c>
      <c r="I53" s="36">
        <v>0.02</v>
      </c>
      <c r="J53" s="36" t="s">
        <v>146</v>
      </c>
      <c r="K53" s="35" t="s">
        <v>143</v>
      </c>
      <c r="L53" s="35">
        <v>0.01</v>
      </c>
      <c r="M53" s="35" t="s">
        <v>147</v>
      </c>
      <c r="N53" s="36" t="s">
        <v>143</v>
      </c>
      <c r="O53" s="36">
        <v>0.01</v>
      </c>
      <c r="P53" s="36" t="s">
        <v>148</v>
      </c>
      <c r="Q53" s="35" t="s">
        <v>145</v>
      </c>
      <c r="R53" s="35">
        <v>0.02</v>
      </c>
      <c r="S53" s="35" t="s">
        <v>149</v>
      </c>
      <c r="T53" s="36" t="s">
        <v>145</v>
      </c>
      <c r="U53" s="36">
        <v>0.02</v>
      </c>
      <c r="V53" s="36" t="s">
        <v>150</v>
      </c>
      <c r="W53" s="28">
        <f t="shared" si="1"/>
        <v>1.5526386428303E-2</v>
      </c>
      <c r="X53" s="29" t="s">
        <v>30</v>
      </c>
      <c r="Y53" s="28">
        <f t="shared" si="0"/>
        <v>1.8524966386428303E-2</v>
      </c>
      <c r="Z53" s="30" t="s">
        <v>31</v>
      </c>
      <c r="AA53" s="31">
        <v>0.02</v>
      </c>
      <c r="AB53" s="30" t="s">
        <v>32</v>
      </c>
      <c r="AC53" s="29" t="s">
        <v>32</v>
      </c>
      <c r="AD53" s="32" t="s">
        <v>33</v>
      </c>
    </row>
    <row r="54" spans="1:30" s="38" customFormat="1" x14ac:dyDescent="0.3">
      <c r="A54" s="22">
        <v>1197</v>
      </c>
      <c r="B54" s="34" t="str">
        <f>[1]Février!D53</f>
        <v>Heptachlore</v>
      </c>
      <c r="C54" s="25" t="s">
        <v>141</v>
      </c>
      <c r="D54" s="25" t="s">
        <v>142</v>
      </c>
      <c r="E54" s="35" t="s">
        <v>143</v>
      </c>
      <c r="F54" s="35">
        <v>0.01</v>
      </c>
      <c r="G54" s="35" t="s">
        <v>144</v>
      </c>
      <c r="H54" s="36" t="s">
        <v>145</v>
      </c>
      <c r="I54" s="36">
        <v>0.02</v>
      </c>
      <c r="J54" s="36" t="s">
        <v>146</v>
      </c>
      <c r="K54" s="35" t="s">
        <v>143</v>
      </c>
      <c r="L54" s="35">
        <v>0.01</v>
      </c>
      <c r="M54" s="35" t="s">
        <v>147</v>
      </c>
      <c r="N54" s="36" t="s">
        <v>143</v>
      </c>
      <c r="O54" s="36">
        <v>0.01</v>
      </c>
      <c r="P54" s="36" t="s">
        <v>148</v>
      </c>
      <c r="Q54" s="35" t="s">
        <v>145</v>
      </c>
      <c r="R54" s="35">
        <v>0.02</v>
      </c>
      <c r="S54" s="35" t="s">
        <v>149</v>
      </c>
      <c r="T54" s="36" t="s">
        <v>145</v>
      </c>
      <c r="U54" s="36">
        <v>0.02</v>
      </c>
      <c r="V54" s="36" t="s">
        <v>150</v>
      </c>
      <c r="W54" s="28">
        <f t="shared" si="1"/>
        <v>1.5526386428303E-2</v>
      </c>
      <c r="X54" s="29" t="s">
        <v>30</v>
      </c>
      <c r="Y54" s="28">
        <f t="shared" si="0"/>
        <v>1.8524966386428303E-2</v>
      </c>
      <c r="Z54" s="30">
        <v>1</v>
      </c>
      <c r="AA54" s="31">
        <v>0.02</v>
      </c>
      <c r="AB54" s="30" t="s">
        <v>32</v>
      </c>
      <c r="AC54" s="30" t="s">
        <v>32</v>
      </c>
      <c r="AD54" s="32" t="s">
        <v>33</v>
      </c>
    </row>
    <row r="55" spans="1:30" s="38" customFormat="1" x14ac:dyDescent="0.3">
      <c r="A55" s="22">
        <v>1748</v>
      </c>
      <c r="B55" s="34" t="str">
        <f>[1]Février!D54</f>
        <v>Heptachlore époxyde exo cis</v>
      </c>
      <c r="C55" s="25" t="s">
        <v>141</v>
      </c>
      <c r="D55" s="25" t="s">
        <v>142</v>
      </c>
      <c r="E55" s="35" t="s">
        <v>143</v>
      </c>
      <c r="F55" s="35">
        <v>0.01</v>
      </c>
      <c r="G55" s="35" t="s">
        <v>144</v>
      </c>
      <c r="H55" s="36" t="s">
        <v>145</v>
      </c>
      <c r="I55" s="36">
        <v>0.02</v>
      </c>
      <c r="J55" s="36" t="s">
        <v>146</v>
      </c>
      <c r="K55" s="35" t="s">
        <v>143</v>
      </c>
      <c r="L55" s="35">
        <v>0.01</v>
      </c>
      <c r="M55" s="35" t="s">
        <v>147</v>
      </c>
      <c r="N55" s="36" t="s">
        <v>143</v>
      </c>
      <c r="O55" s="36">
        <v>0.01</v>
      </c>
      <c r="P55" s="36" t="s">
        <v>148</v>
      </c>
      <c r="Q55" s="35" t="s">
        <v>145</v>
      </c>
      <c r="R55" s="35">
        <v>0.02</v>
      </c>
      <c r="S55" s="35" t="s">
        <v>149</v>
      </c>
      <c r="T55" s="36" t="s">
        <v>145</v>
      </c>
      <c r="U55" s="36">
        <v>0.02</v>
      </c>
      <c r="V55" s="36" t="s">
        <v>150</v>
      </c>
      <c r="W55" s="28">
        <f t="shared" si="1"/>
        <v>1.5526386428303E-2</v>
      </c>
      <c r="X55" s="29" t="s">
        <v>30</v>
      </c>
      <c r="Y55" s="28">
        <f t="shared" si="0"/>
        <v>1.8524966386428303E-2</v>
      </c>
      <c r="Z55" s="30" t="s">
        <v>31</v>
      </c>
      <c r="AA55" s="31">
        <v>0.02</v>
      </c>
      <c r="AB55" s="30" t="s">
        <v>32</v>
      </c>
      <c r="AC55" s="30" t="s">
        <v>32</v>
      </c>
      <c r="AD55" s="32" t="s">
        <v>33</v>
      </c>
    </row>
    <row r="56" spans="1:30" s="38" customFormat="1" x14ac:dyDescent="0.3">
      <c r="A56" s="22">
        <v>2912</v>
      </c>
      <c r="B56" s="34" t="str">
        <f>[1]Février!D55</f>
        <v>Hexabromodiphényl éther (congénère 153)</v>
      </c>
      <c r="C56" s="25" t="s">
        <v>141</v>
      </c>
      <c r="D56" s="25" t="s">
        <v>142</v>
      </c>
      <c r="E56" s="35" t="s">
        <v>143</v>
      </c>
      <c r="F56" s="35">
        <v>0.01</v>
      </c>
      <c r="G56" s="35" t="s">
        <v>144</v>
      </c>
      <c r="H56" s="36" t="s">
        <v>145</v>
      </c>
      <c r="I56" s="36">
        <v>0.02</v>
      </c>
      <c r="J56" s="36" t="s">
        <v>146</v>
      </c>
      <c r="K56" s="35" t="s">
        <v>143</v>
      </c>
      <c r="L56" s="35">
        <v>0.01</v>
      </c>
      <c r="M56" s="35" t="s">
        <v>147</v>
      </c>
      <c r="N56" s="36" t="s">
        <v>143</v>
      </c>
      <c r="O56" s="36">
        <v>0.01</v>
      </c>
      <c r="P56" s="36" t="s">
        <v>148</v>
      </c>
      <c r="Q56" s="35" t="s">
        <v>145</v>
      </c>
      <c r="R56" s="35">
        <v>0.02</v>
      </c>
      <c r="S56" s="35" t="s">
        <v>149</v>
      </c>
      <c r="T56" s="36" t="s">
        <v>145</v>
      </c>
      <c r="U56" s="36">
        <v>0.02</v>
      </c>
      <c r="V56" s="36" t="s">
        <v>150</v>
      </c>
      <c r="W56" s="28">
        <f t="shared" si="1"/>
        <v>1.5526386428303E-2</v>
      </c>
      <c r="X56" s="29" t="s">
        <v>30</v>
      </c>
      <c r="Y56" s="28">
        <f t="shared" si="0"/>
        <v>1.8524966386428303E-2</v>
      </c>
      <c r="Z56" s="30" t="s">
        <v>31</v>
      </c>
      <c r="AA56" s="31">
        <v>0.02</v>
      </c>
      <c r="AB56" s="30" t="s">
        <v>32</v>
      </c>
      <c r="AC56" s="30" t="s">
        <v>32</v>
      </c>
      <c r="AD56" s="32" t="s">
        <v>33</v>
      </c>
    </row>
    <row r="57" spans="1:30" s="38" customFormat="1" x14ac:dyDescent="0.3">
      <c r="A57" s="22">
        <v>2911</v>
      </c>
      <c r="B57" s="34" t="str">
        <f>[1]Février!D56</f>
        <v>hexabromodiphényl éther (congénère 154)</v>
      </c>
      <c r="C57" s="25" t="s">
        <v>141</v>
      </c>
      <c r="D57" s="25" t="s">
        <v>142</v>
      </c>
      <c r="E57" s="35" t="s">
        <v>143</v>
      </c>
      <c r="F57" s="35">
        <v>0.01</v>
      </c>
      <c r="G57" s="35" t="s">
        <v>144</v>
      </c>
      <c r="H57" s="36" t="s">
        <v>145</v>
      </c>
      <c r="I57" s="36">
        <v>0.02</v>
      </c>
      <c r="J57" s="36" t="s">
        <v>146</v>
      </c>
      <c r="K57" s="35" t="s">
        <v>143</v>
      </c>
      <c r="L57" s="35">
        <v>0.01</v>
      </c>
      <c r="M57" s="35" t="s">
        <v>147</v>
      </c>
      <c r="N57" s="36" t="s">
        <v>143</v>
      </c>
      <c r="O57" s="36">
        <v>0.01</v>
      </c>
      <c r="P57" s="36" t="s">
        <v>148</v>
      </c>
      <c r="Q57" s="35" t="s">
        <v>145</v>
      </c>
      <c r="R57" s="35">
        <v>0.02</v>
      </c>
      <c r="S57" s="35" t="s">
        <v>149</v>
      </c>
      <c r="T57" s="36" t="s">
        <v>145</v>
      </c>
      <c r="U57" s="36">
        <v>0.02</v>
      </c>
      <c r="V57" s="36" t="s">
        <v>150</v>
      </c>
      <c r="W57" s="28">
        <f t="shared" si="1"/>
        <v>1.5526386428303E-2</v>
      </c>
      <c r="X57" s="29" t="s">
        <v>30</v>
      </c>
      <c r="Y57" s="28">
        <f t="shared" si="0"/>
        <v>1.8524966386428303E-2</v>
      </c>
      <c r="Z57" s="30" t="s">
        <v>31</v>
      </c>
      <c r="AA57" s="31">
        <v>0.02</v>
      </c>
      <c r="AB57" s="30" t="s">
        <v>32</v>
      </c>
      <c r="AC57" s="30" t="s">
        <v>32</v>
      </c>
      <c r="AD57" s="32" t="s">
        <v>33</v>
      </c>
    </row>
    <row r="58" spans="1:30" s="38" customFormat="1" x14ac:dyDescent="0.3">
      <c r="A58" s="22">
        <v>1199</v>
      </c>
      <c r="B58" s="34" t="str">
        <f>[1]Février!D57</f>
        <v>Hexachlorobenzène</v>
      </c>
      <c r="C58" s="25" t="s">
        <v>209</v>
      </c>
      <c r="D58" s="25" t="s">
        <v>141</v>
      </c>
      <c r="E58" s="35" t="s">
        <v>210</v>
      </c>
      <c r="F58" s="35">
        <v>5.0000000000000001E-3</v>
      </c>
      <c r="G58" s="35" t="s">
        <v>211</v>
      </c>
      <c r="H58" s="36" t="s">
        <v>143</v>
      </c>
      <c r="I58" s="36">
        <v>0.01</v>
      </c>
      <c r="J58" s="36" t="s">
        <v>184</v>
      </c>
      <c r="K58" s="35" t="s">
        <v>210</v>
      </c>
      <c r="L58" s="35">
        <v>5.0000000000000001E-3</v>
      </c>
      <c r="M58" s="35" t="s">
        <v>212</v>
      </c>
      <c r="N58" s="36" t="s">
        <v>210</v>
      </c>
      <c r="O58" s="36">
        <v>5.0000000000000001E-3</v>
      </c>
      <c r="P58" s="36" t="s">
        <v>213</v>
      </c>
      <c r="Q58" s="35" t="s">
        <v>143</v>
      </c>
      <c r="R58" s="35">
        <v>0.01</v>
      </c>
      <c r="S58" s="35" t="s">
        <v>185</v>
      </c>
      <c r="T58" s="36" t="s">
        <v>143</v>
      </c>
      <c r="U58" s="36">
        <v>0.01</v>
      </c>
      <c r="V58" s="36" t="s">
        <v>186</v>
      </c>
      <c r="W58" s="28">
        <f t="shared" si="1"/>
        <v>7.7631932141515002E-3</v>
      </c>
      <c r="X58" s="29" t="s">
        <v>30</v>
      </c>
      <c r="Y58" s="28">
        <f t="shared" si="0"/>
        <v>9.2624831932141515E-3</v>
      </c>
      <c r="Z58" s="30">
        <v>1</v>
      </c>
      <c r="AA58" s="31">
        <v>0.01</v>
      </c>
      <c r="AB58" s="41">
        <v>0.25</v>
      </c>
      <c r="AC58" s="29">
        <v>0.05</v>
      </c>
      <c r="AD58" s="32" t="s">
        <v>33</v>
      </c>
    </row>
    <row r="59" spans="1:30" s="38" customFormat="1" x14ac:dyDescent="0.3">
      <c r="A59" s="22">
        <v>1652</v>
      </c>
      <c r="B59" s="34" t="str">
        <f>[1]Février!D58</f>
        <v>Hexachlorobutadiène</v>
      </c>
      <c r="C59" s="25" t="s">
        <v>214</v>
      </c>
      <c r="D59" s="25" t="s">
        <v>214</v>
      </c>
      <c r="E59" s="35" t="s">
        <v>215</v>
      </c>
      <c r="F59" s="35">
        <v>0.25</v>
      </c>
      <c r="G59" s="35" t="s">
        <v>216</v>
      </c>
      <c r="H59" s="36" t="s">
        <v>215</v>
      </c>
      <c r="I59" s="36">
        <v>0.25</v>
      </c>
      <c r="J59" s="36" t="s">
        <v>217</v>
      </c>
      <c r="K59" s="35" t="s">
        <v>215</v>
      </c>
      <c r="L59" s="35">
        <v>0.25</v>
      </c>
      <c r="M59" s="35" t="s">
        <v>218</v>
      </c>
      <c r="N59" s="36" t="s">
        <v>215</v>
      </c>
      <c r="O59" s="36">
        <v>0.25</v>
      </c>
      <c r="P59" s="36" t="s">
        <v>219</v>
      </c>
      <c r="Q59" s="35" t="s">
        <v>215</v>
      </c>
      <c r="R59" s="35">
        <v>0.25</v>
      </c>
      <c r="S59" s="35" t="s">
        <v>220</v>
      </c>
      <c r="T59" s="36" t="s">
        <v>215</v>
      </c>
      <c r="U59" s="36">
        <v>0.25</v>
      </c>
      <c r="V59" s="36" t="s">
        <v>221</v>
      </c>
      <c r="W59" s="28">
        <f t="shared" si="1"/>
        <v>0.25</v>
      </c>
      <c r="X59" s="29" t="s">
        <v>30</v>
      </c>
      <c r="Y59" s="28">
        <f t="shared" si="0"/>
        <v>0.29828199999999999</v>
      </c>
      <c r="Z59" s="30">
        <v>1</v>
      </c>
      <c r="AA59" s="31">
        <v>0.25</v>
      </c>
      <c r="AB59" s="41">
        <v>3</v>
      </c>
      <c r="AC59" s="29">
        <v>0.6</v>
      </c>
      <c r="AD59" s="32" t="s">
        <v>33</v>
      </c>
    </row>
    <row r="60" spans="1:30" s="38" customFormat="1" x14ac:dyDescent="0.3">
      <c r="A60" s="22">
        <v>1877</v>
      </c>
      <c r="B60" s="34" t="str">
        <f>[1]Février!D59</f>
        <v>Imidaclopride</v>
      </c>
      <c r="C60" s="25" t="s">
        <v>34</v>
      </c>
      <c r="D60" s="25" t="s">
        <v>21</v>
      </c>
      <c r="E60" s="35" t="s">
        <v>35</v>
      </c>
      <c r="F60" s="35">
        <v>2.5000000000000001E-2</v>
      </c>
      <c r="G60" s="35" t="s">
        <v>36</v>
      </c>
      <c r="H60" s="36" t="s">
        <v>22</v>
      </c>
      <c r="I60" s="36">
        <v>0.05</v>
      </c>
      <c r="J60" s="36" t="s">
        <v>37</v>
      </c>
      <c r="K60" s="35" t="s">
        <v>222</v>
      </c>
      <c r="L60" s="35">
        <v>0.38</v>
      </c>
      <c r="M60" s="35" t="s">
        <v>223</v>
      </c>
      <c r="N60" s="36" t="s">
        <v>224</v>
      </c>
      <c r="O60" s="36">
        <v>0.08</v>
      </c>
      <c r="P60" s="36" t="s">
        <v>225</v>
      </c>
      <c r="Q60" s="35" t="s">
        <v>21</v>
      </c>
      <c r="R60" s="35">
        <v>0.1</v>
      </c>
      <c r="S60" s="35" t="s">
        <v>226</v>
      </c>
      <c r="T60" s="36" t="s">
        <v>22</v>
      </c>
      <c r="U60" s="36">
        <v>0.05</v>
      </c>
      <c r="V60" s="36" t="s">
        <v>41</v>
      </c>
      <c r="W60" s="39">
        <f t="shared" si="1"/>
        <v>0.11255086702099101</v>
      </c>
      <c r="X60" s="29" t="s">
        <v>30</v>
      </c>
      <c r="Y60" s="39">
        <f t="shared" si="0"/>
        <v>0.13428759086702097</v>
      </c>
      <c r="Z60" s="30" t="s">
        <v>31</v>
      </c>
      <c r="AA60" s="40">
        <v>0.38</v>
      </c>
      <c r="AB60" s="30" t="s">
        <v>32</v>
      </c>
      <c r="AC60" s="29" t="s">
        <v>32</v>
      </c>
      <c r="AD60" s="32" t="s">
        <v>33</v>
      </c>
    </row>
    <row r="61" spans="1:30" s="38" customFormat="1" x14ac:dyDescent="0.3">
      <c r="A61" s="22">
        <v>1204</v>
      </c>
      <c r="B61" s="34" t="str">
        <f>[1]Février!D60</f>
        <v>Indéno(1,2,3-cd)pyrène</v>
      </c>
      <c r="C61" s="25" t="s">
        <v>95</v>
      </c>
      <c r="D61" s="25" t="s">
        <v>71</v>
      </c>
      <c r="E61" s="35" t="s">
        <v>96</v>
      </c>
      <c r="F61" s="35">
        <v>2.5000000000000001E-3</v>
      </c>
      <c r="G61" s="35" t="s">
        <v>97</v>
      </c>
      <c r="H61" s="36" t="s">
        <v>72</v>
      </c>
      <c r="I61" s="36">
        <v>5.0000000000000001E-3</v>
      </c>
      <c r="J61" s="36" t="s">
        <v>74</v>
      </c>
      <c r="K61" s="35" t="s">
        <v>96</v>
      </c>
      <c r="L61" s="35">
        <v>2.5000000000000001E-3</v>
      </c>
      <c r="M61" s="35" t="s">
        <v>98</v>
      </c>
      <c r="N61" s="36" t="s">
        <v>96</v>
      </c>
      <c r="O61" s="36">
        <v>2.5000000000000001E-3</v>
      </c>
      <c r="P61" s="36" t="s">
        <v>99</v>
      </c>
      <c r="Q61" s="35" t="s">
        <v>72</v>
      </c>
      <c r="R61" s="35">
        <v>5.0000000000000001E-3</v>
      </c>
      <c r="S61" s="35" t="s">
        <v>77</v>
      </c>
      <c r="T61" s="36" t="s">
        <v>72</v>
      </c>
      <c r="U61" s="36">
        <v>5.0000000000000001E-3</v>
      </c>
      <c r="V61" s="36" t="s">
        <v>78</v>
      </c>
      <c r="W61" s="28">
        <f t="shared" si="1"/>
        <v>3.8815966070757501E-3</v>
      </c>
      <c r="X61" s="29" t="s">
        <v>30</v>
      </c>
      <c r="Y61" s="28">
        <f t="shared" si="0"/>
        <v>4.6312415966070757E-3</v>
      </c>
      <c r="Z61" s="30" t="s">
        <v>31</v>
      </c>
      <c r="AA61" s="31">
        <v>5.0000000000000001E-3</v>
      </c>
      <c r="AB61" s="30" t="s">
        <v>32</v>
      </c>
      <c r="AC61" s="29" t="s">
        <v>32</v>
      </c>
      <c r="AD61" s="32" t="s">
        <v>33</v>
      </c>
    </row>
    <row r="62" spans="1:30" s="38" customFormat="1" x14ac:dyDescent="0.3">
      <c r="A62" s="22">
        <v>1314</v>
      </c>
      <c r="B62" s="34" t="str">
        <f>[1]Février!D61</f>
        <v>Indice ST-DCO</v>
      </c>
      <c r="C62" s="25" t="s">
        <v>227</v>
      </c>
      <c r="D62" s="25" t="s">
        <v>227</v>
      </c>
      <c r="E62" s="35" t="s">
        <v>228</v>
      </c>
      <c r="F62" s="35">
        <v>342</v>
      </c>
      <c r="G62" s="35" t="s">
        <v>229</v>
      </c>
      <c r="H62" s="36" t="s">
        <v>230</v>
      </c>
      <c r="I62" s="36">
        <v>565</v>
      </c>
      <c r="J62" s="36" t="s">
        <v>231</v>
      </c>
      <c r="K62" s="35" t="s">
        <v>232</v>
      </c>
      <c r="L62" s="35">
        <v>526</v>
      </c>
      <c r="M62" s="35" t="s">
        <v>233</v>
      </c>
      <c r="N62" s="36" t="s">
        <v>234</v>
      </c>
      <c r="O62" s="36">
        <v>384</v>
      </c>
      <c r="P62" s="36" t="s">
        <v>235</v>
      </c>
      <c r="Q62" s="35" t="s">
        <v>236</v>
      </c>
      <c r="R62" s="35">
        <v>808</v>
      </c>
      <c r="S62" s="35" t="s">
        <v>237</v>
      </c>
      <c r="T62" s="36" t="s">
        <v>238</v>
      </c>
      <c r="U62" s="36">
        <v>564</v>
      </c>
      <c r="V62" s="36" t="s">
        <v>239</v>
      </c>
      <c r="W62" s="39">
        <f t="shared" si="1"/>
        <v>569.61652440006446</v>
      </c>
      <c r="X62" s="29" t="s">
        <v>57</v>
      </c>
      <c r="Y62" s="39">
        <f t="shared" si="0"/>
        <v>679.62542452440005</v>
      </c>
      <c r="Z62" s="29" t="s">
        <v>57</v>
      </c>
      <c r="AA62" s="43">
        <v>808</v>
      </c>
      <c r="AB62" s="29" t="s">
        <v>57</v>
      </c>
      <c r="AC62" s="29" t="s">
        <v>57</v>
      </c>
      <c r="AD62" s="32" t="s">
        <v>33</v>
      </c>
    </row>
    <row r="63" spans="1:30" s="38" customFormat="1" x14ac:dyDescent="0.3">
      <c r="A63" s="22">
        <v>1206</v>
      </c>
      <c r="B63" s="34" t="str">
        <f>[1]Février!D62</f>
        <v>Iprodione</v>
      </c>
      <c r="C63" s="25" t="s">
        <v>21</v>
      </c>
      <c r="D63" s="25" t="s">
        <v>58</v>
      </c>
      <c r="E63" s="35" t="s">
        <v>22</v>
      </c>
      <c r="F63" s="35">
        <v>0.05</v>
      </c>
      <c r="G63" s="35" t="s">
        <v>23</v>
      </c>
      <c r="H63" s="36" t="s">
        <v>24</v>
      </c>
      <c r="I63" s="36">
        <v>0.1</v>
      </c>
      <c r="J63" s="36" t="s">
        <v>25</v>
      </c>
      <c r="K63" s="35" t="s">
        <v>22</v>
      </c>
      <c r="L63" s="35">
        <v>0.05</v>
      </c>
      <c r="M63" s="35" t="s">
        <v>26</v>
      </c>
      <c r="N63" s="36" t="s">
        <v>22</v>
      </c>
      <c r="O63" s="36">
        <v>0.05</v>
      </c>
      <c r="P63" s="36" t="s">
        <v>27</v>
      </c>
      <c r="Q63" s="35" t="s">
        <v>24</v>
      </c>
      <c r="R63" s="35">
        <v>0.1</v>
      </c>
      <c r="S63" s="35" t="s">
        <v>28</v>
      </c>
      <c r="T63" s="36" t="s">
        <v>24</v>
      </c>
      <c r="U63" s="36">
        <v>0.1</v>
      </c>
      <c r="V63" s="36" t="s">
        <v>29</v>
      </c>
      <c r="W63" s="28">
        <f t="shared" si="1"/>
        <v>7.7631932141515009E-2</v>
      </c>
      <c r="X63" s="29" t="s">
        <v>30</v>
      </c>
      <c r="Y63" s="28">
        <f t="shared" si="0"/>
        <v>9.2624831932141521E-2</v>
      </c>
      <c r="Z63" s="30" t="s">
        <v>31</v>
      </c>
      <c r="AA63" s="31">
        <v>0.1</v>
      </c>
      <c r="AB63" s="30" t="s">
        <v>32</v>
      </c>
      <c r="AC63" s="29" t="s">
        <v>32</v>
      </c>
      <c r="AD63" s="32" t="s">
        <v>33</v>
      </c>
    </row>
    <row r="64" spans="1:30" s="38" customFormat="1" x14ac:dyDescent="0.3">
      <c r="A64" s="22">
        <v>1935</v>
      </c>
      <c r="B64" s="34" t="str">
        <f>[1]Février!D63</f>
        <v>Irgarol</v>
      </c>
      <c r="C64" s="25" t="s">
        <v>240</v>
      </c>
      <c r="D64" s="25" t="s">
        <v>34</v>
      </c>
      <c r="E64" s="35" t="s">
        <v>241</v>
      </c>
      <c r="F64" s="35">
        <v>1.2500000000000001E-2</v>
      </c>
      <c r="G64" s="35" t="s">
        <v>242</v>
      </c>
      <c r="H64" s="36" t="s">
        <v>35</v>
      </c>
      <c r="I64" s="36">
        <v>2.5000000000000001E-2</v>
      </c>
      <c r="J64" s="36" t="s">
        <v>100</v>
      </c>
      <c r="K64" s="35" t="s">
        <v>241</v>
      </c>
      <c r="L64" s="35">
        <v>1.2500000000000001E-2</v>
      </c>
      <c r="M64" s="35" t="s">
        <v>243</v>
      </c>
      <c r="N64" s="36" t="s">
        <v>241</v>
      </c>
      <c r="O64" s="36">
        <v>1.2500000000000001E-2</v>
      </c>
      <c r="P64" s="36" t="s">
        <v>244</v>
      </c>
      <c r="Q64" s="35" t="s">
        <v>35</v>
      </c>
      <c r="R64" s="35">
        <v>2.5000000000000001E-2</v>
      </c>
      <c r="S64" s="35" t="s">
        <v>101</v>
      </c>
      <c r="T64" s="36" t="s">
        <v>35</v>
      </c>
      <c r="U64" s="36">
        <v>2.5000000000000001E-2</v>
      </c>
      <c r="V64" s="36" t="s">
        <v>102</v>
      </c>
      <c r="W64" s="28">
        <f t="shared" si="1"/>
        <v>1.9407983035378752E-2</v>
      </c>
      <c r="X64" s="29">
        <v>0.125</v>
      </c>
      <c r="Y64" s="28">
        <f t="shared" si="0"/>
        <v>2.315620798303538E-2</v>
      </c>
      <c r="Z64" s="30" t="s">
        <v>31</v>
      </c>
      <c r="AA64" s="31">
        <v>2.5000000000000001E-2</v>
      </c>
      <c r="AB64" s="41">
        <v>0.08</v>
      </c>
      <c r="AC64" s="29">
        <v>1.6E-2</v>
      </c>
      <c r="AD64" s="32" t="s">
        <v>33</v>
      </c>
    </row>
    <row r="65" spans="1:30" s="38" customFormat="1" x14ac:dyDescent="0.3">
      <c r="A65" s="22">
        <v>1208</v>
      </c>
      <c r="B65" s="34" t="str">
        <f>[1]Février!D64</f>
        <v>Isoproturon</v>
      </c>
      <c r="C65" s="25" t="s">
        <v>34</v>
      </c>
      <c r="D65" s="25" t="s">
        <v>34</v>
      </c>
      <c r="E65" s="35" t="s">
        <v>35</v>
      </c>
      <c r="F65" s="35">
        <v>2.5000000000000001E-2</v>
      </c>
      <c r="G65" s="35" t="s">
        <v>36</v>
      </c>
      <c r="H65" s="36" t="s">
        <v>35</v>
      </c>
      <c r="I65" s="36">
        <v>2.5000000000000001E-2</v>
      </c>
      <c r="J65" s="36" t="s">
        <v>100</v>
      </c>
      <c r="K65" s="35" t="s">
        <v>35</v>
      </c>
      <c r="L65" s="35">
        <v>2.5000000000000001E-2</v>
      </c>
      <c r="M65" s="35" t="s">
        <v>38</v>
      </c>
      <c r="N65" s="36" t="s">
        <v>35</v>
      </c>
      <c r="O65" s="36">
        <v>2.5000000000000001E-2</v>
      </c>
      <c r="P65" s="36" t="s">
        <v>39</v>
      </c>
      <c r="Q65" s="35" t="s">
        <v>35</v>
      </c>
      <c r="R65" s="35">
        <v>2.5000000000000001E-2</v>
      </c>
      <c r="S65" s="35" t="s">
        <v>101</v>
      </c>
      <c r="T65" s="36" t="s">
        <v>35</v>
      </c>
      <c r="U65" s="36">
        <v>2.5000000000000001E-2</v>
      </c>
      <c r="V65" s="36" t="s">
        <v>102</v>
      </c>
      <c r="W65" s="28">
        <f t="shared" si="1"/>
        <v>2.5000000000000001E-2</v>
      </c>
      <c r="X65" s="29">
        <v>15</v>
      </c>
      <c r="Y65" s="28">
        <f t="shared" si="0"/>
        <v>2.9828199999999999E-2</v>
      </c>
      <c r="Z65" s="30">
        <v>1</v>
      </c>
      <c r="AA65" s="31">
        <v>2.5000000000000001E-2</v>
      </c>
      <c r="AB65" s="41">
        <v>5</v>
      </c>
      <c r="AC65" s="29">
        <v>1</v>
      </c>
      <c r="AD65" s="32" t="s">
        <v>33</v>
      </c>
    </row>
    <row r="66" spans="1:30" s="38" customFormat="1" x14ac:dyDescent="0.3">
      <c r="A66" s="22">
        <v>1305</v>
      </c>
      <c r="B66" s="34" t="str">
        <f>[1]Février!D65</f>
        <v>Matières en suspension</v>
      </c>
      <c r="C66" s="25" t="s">
        <v>245</v>
      </c>
      <c r="D66" s="25" t="s">
        <v>245</v>
      </c>
      <c r="E66" s="35" t="s">
        <v>246</v>
      </c>
      <c r="F66" s="35">
        <v>163</v>
      </c>
      <c r="G66" s="35" t="s">
        <v>247</v>
      </c>
      <c r="H66" s="36" t="s">
        <v>248</v>
      </c>
      <c r="I66" s="36">
        <v>270</v>
      </c>
      <c r="J66" s="36" t="s">
        <v>249</v>
      </c>
      <c r="K66" s="35" t="s">
        <v>250</v>
      </c>
      <c r="L66" s="35">
        <v>194</v>
      </c>
      <c r="M66" s="35" t="s">
        <v>251</v>
      </c>
      <c r="N66" s="36" t="s">
        <v>252</v>
      </c>
      <c r="O66" s="36">
        <v>107</v>
      </c>
      <c r="P66" s="36" t="s">
        <v>253</v>
      </c>
      <c r="Q66" s="35" t="s">
        <v>254</v>
      </c>
      <c r="R66" s="35">
        <v>488</v>
      </c>
      <c r="S66" s="35" t="s">
        <v>255</v>
      </c>
      <c r="T66" s="36" t="s">
        <v>256</v>
      </c>
      <c r="U66" s="36">
        <v>292</v>
      </c>
      <c r="V66" s="36" t="s">
        <v>257</v>
      </c>
      <c r="W66" s="39">
        <f t="shared" si="1"/>
        <v>284.22102324582596</v>
      </c>
      <c r="X66" s="29" t="s">
        <v>57</v>
      </c>
      <c r="Y66" s="39">
        <f t="shared" si="0"/>
        <v>339.11206102324587</v>
      </c>
      <c r="Z66" s="29" t="s">
        <v>57</v>
      </c>
      <c r="AA66" s="43">
        <v>488</v>
      </c>
      <c r="AB66" s="29" t="s">
        <v>57</v>
      </c>
      <c r="AC66" s="29" t="s">
        <v>57</v>
      </c>
      <c r="AD66" s="32" t="s">
        <v>33</v>
      </c>
    </row>
    <row r="67" spans="1:30" s="38" customFormat="1" x14ac:dyDescent="0.3">
      <c r="A67" s="22">
        <v>1387</v>
      </c>
      <c r="B67" s="34" t="str">
        <f>[1]Février!D66</f>
        <v>Mercure</v>
      </c>
      <c r="C67" s="25" t="s">
        <v>258</v>
      </c>
      <c r="D67" s="25" t="s">
        <v>258</v>
      </c>
      <c r="E67" s="35" t="s">
        <v>259</v>
      </c>
      <c r="F67" s="35">
        <v>0.1</v>
      </c>
      <c r="G67" s="35" t="s">
        <v>260</v>
      </c>
      <c r="H67" s="36" t="s">
        <v>259</v>
      </c>
      <c r="I67" s="36">
        <v>0.1</v>
      </c>
      <c r="J67" s="36" t="s">
        <v>261</v>
      </c>
      <c r="K67" s="35" t="s">
        <v>259</v>
      </c>
      <c r="L67" s="35">
        <v>0.1</v>
      </c>
      <c r="M67" s="35" t="s">
        <v>262</v>
      </c>
      <c r="N67" s="36" t="s">
        <v>259</v>
      </c>
      <c r="O67" s="36">
        <v>0.1</v>
      </c>
      <c r="P67" s="36" t="s">
        <v>263</v>
      </c>
      <c r="Q67" s="35" t="s">
        <v>259</v>
      </c>
      <c r="R67" s="35">
        <v>0.1</v>
      </c>
      <c r="S67" s="35" t="s">
        <v>264</v>
      </c>
      <c r="T67" s="36" t="s">
        <v>259</v>
      </c>
      <c r="U67" s="36">
        <v>0.1</v>
      </c>
      <c r="V67" s="36" t="s">
        <v>265</v>
      </c>
      <c r="W67" s="28">
        <f t="shared" si="1"/>
        <v>0.1</v>
      </c>
      <c r="X67" s="29" t="s">
        <v>30</v>
      </c>
      <c r="Y67" s="28">
        <f t="shared" ref="Y67:Y106" si="2">W67*0.000001*$C$122</f>
        <v>0.1193128</v>
      </c>
      <c r="Z67" s="30">
        <v>1</v>
      </c>
      <c r="AA67" s="31">
        <v>0.1</v>
      </c>
      <c r="AB67" s="41">
        <v>0.35000000000000003</v>
      </c>
      <c r="AC67" s="29">
        <v>7.0000000000000007E-2</v>
      </c>
      <c r="AD67" s="32" t="s">
        <v>33</v>
      </c>
    </row>
    <row r="68" spans="1:30" s="38" customFormat="1" x14ac:dyDescent="0.3">
      <c r="A68" s="22">
        <v>1796</v>
      </c>
      <c r="B68" s="34" t="str">
        <f>[1]Février!D67</f>
        <v>Métaldéhyde</v>
      </c>
      <c r="C68" s="25" t="s">
        <v>21</v>
      </c>
      <c r="D68" s="25" t="s">
        <v>58</v>
      </c>
      <c r="E68" s="35" t="s">
        <v>22</v>
      </c>
      <c r="F68" s="35">
        <v>0.05</v>
      </c>
      <c r="G68" s="35" t="s">
        <v>23</v>
      </c>
      <c r="H68" s="36" t="s">
        <v>24</v>
      </c>
      <c r="I68" s="36">
        <v>0.1</v>
      </c>
      <c r="J68" s="36" t="s">
        <v>25</v>
      </c>
      <c r="K68" s="35" t="s">
        <v>22</v>
      </c>
      <c r="L68" s="35">
        <v>0.05</v>
      </c>
      <c r="M68" s="35" t="s">
        <v>26</v>
      </c>
      <c r="N68" s="36" t="s">
        <v>22</v>
      </c>
      <c r="O68" s="36">
        <v>0.05</v>
      </c>
      <c r="P68" s="36" t="s">
        <v>27</v>
      </c>
      <c r="Q68" s="35" t="s">
        <v>24</v>
      </c>
      <c r="R68" s="35">
        <v>0.1</v>
      </c>
      <c r="S68" s="35" t="s">
        <v>28</v>
      </c>
      <c r="T68" s="36" t="s">
        <v>266</v>
      </c>
      <c r="U68" s="36">
        <v>20.440000000000001</v>
      </c>
      <c r="V68" s="36" t="s">
        <v>267</v>
      </c>
      <c r="W68" s="39">
        <f t="shared" ref="W68:W107" si="3">((F68*$F$119)+($I$119*I68)+(L68*$L$119)+(O68*$O$119)+($R$119*R68)+(U68*$U$119))/($U$119+$R$119+$O$119+$L$119+$I$119+$F$119)</f>
        <v>3.0608756106726793</v>
      </c>
      <c r="X68" s="29" t="s">
        <v>30</v>
      </c>
      <c r="Y68" s="39">
        <f t="shared" si="2"/>
        <v>3.6520163956106724</v>
      </c>
      <c r="Z68" s="30" t="s">
        <v>31</v>
      </c>
      <c r="AA68" s="43">
        <v>20.440000000000001</v>
      </c>
      <c r="AB68" s="30" t="s">
        <v>32</v>
      </c>
      <c r="AC68" s="29" t="s">
        <v>32</v>
      </c>
      <c r="AD68" s="32" t="s">
        <v>33</v>
      </c>
    </row>
    <row r="69" spans="1:30" s="38" customFormat="1" x14ac:dyDescent="0.3">
      <c r="A69" s="22">
        <v>1670</v>
      </c>
      <c r="B69" s="34" t="str">
        <f>[1]Février!D68</f>
        <v>Métazachlore</v>
      </c>
      <c r="C69" s="25" t="s">
        <v>34</v>
      </c>
      <c r="D69" s="25" t="s">
        <v>21</v>
      </c>
      <c r="E69" s="35" t="s">
        <v>35</v>
      </c>
      <c r="F69" s="35">
        <v>2.5000000000000001E-2</v>
      </c>
      <c r="G69" s="35" t="s">
        <v>36</v>
      </c>
      <c r="H69" s="36" t="s">
        <v>22</v>
      </c>
      <c r="I69" s="36">
        <v>0.05</v>
      </c>
      <c r="J69" s="36" t="s">
        <v>37</v>
      </c>
      <c r="K69" s="35" t="s">
        <v>35</v>
      </c>
      <c r="L69" s="35">
        <v>2.5000000000000001E-2</v>
      </c>
      <c r="M69" s="35" t="s">
        <v>38</v>
      </c>
      <c r="N69" s="36" t="s">
        <v>35</v>
      </c>
      <c r="O69" s="36">
        <v>2.5000000000000001E-2</v>
      </c>
      <c r="P69" s="36" t="s">
        <v>39</v>
      </c>
      <c r="Q69" s="35" t="s">
        <v>22</v>
      </c>
      <c r="R69" s="35">
        <v>0.05</v>
      </c>
      <c r="S69" s="35" t="s">
        <v>40</v>
      </c>
      <c r="T69" s="36" t="s">
        <v>22</v>
      </c>
      <c r="U69" s="36">
        <v>0.05</v>
      </c>
      <c r="V69" s="36" t="s">
        <v>41</v>
      </c>
      <c r="W69" s="28">
        <f t="shared" si="3"/>
        <v>3.8815966070757504E-2</v>
      </c>
      <c r="X69" s="29" t="s">
        <v>30</v>
      </c>
      <c r="Y69" s="28">
        <f t="shared" si="2"/>
        <v>4.6312415966070761E-2</v>
      </c>
      <c r="Z69" s="30" t="s">
        <v>31</v>
      </c>
      <c r="AA69" s="31">
        <v>0.05</v>
      </c>
      <c r="AB69" s="30" t="s">
        <v>32</v>
      </c>
      <c r="AC69" s="29" t="s">
        <v>32</v>
      </c>
      <c r="AD69" s="32" t="s">
        <v>33</v>
      </c>
    </row>
    <row r="70" spans="1:30" s="38" customFormat="1" x14ac:dyDescent="0.3">
      <c r="A70" s="22">
        <v>2542</v>
      </c>
      <c r="B70" s="34" t="str">
        <f>[1]Février!D69</f>
        <v>Monobutylétain cation</v>
      </c>
      <c r="C70" s="25" t="s">
        <v>141</v>
      </c>
      <c r="D70" s="25" t="s">
        <v>142</v>
      </c>
      <c r="E70" s="35" t="s">
        <v>143</v>
      </c>
      <c r="F70" s="35">
        <v>0.01</v>
      </c>
      <c r="G70" s="35" t="s">
        <v>144</v>
      </c>
      <c r="H70" s="36" t="s">
        <v>143</v>
      </c>
      <c r="I70" s="36">
        <v>0.01</v>
      </c>
      <c r="J70" s="36" t="s">
        <v>184</v>
      </c>
      <c r="K70" s="35" t="s">
        <v>143</v>
      </c>
      <c r="L70" s="35">
        <v>0.01</v>
      </c>
      <c r="M70" s="35" t="s">
        <v>147</v>
      </c>
      <c r="N70" s="36" t="s">
        <v>143</v>
      </c>
      <c r="O70" s="36">
        <v>0.01</v>
      </c>
      <c r="P70" s="36" t="s">
        <v>148</v>
      </c>
      <c r="Q70" s="35" t="s">
        <v>143</v>
      </c>
      <c r="R70" s="35">
        <v>0.01</v>
      </c>
      <c r="S70" s="35" t="s">
        <v>185</v>
      </c>
      <c r="T70" s="36" t="s">
        <v>143</v>
      </c>
      <c r="U70" s="36">
        <v>0.01</v>
      </c>
      <c r="V70" s="36" t="s">
        <v>186</v>
      </c>
      <c r="W70" s="28">
        <f t="shared" si="3"/>
        <v>9.9999999999999985E-3</v>
      </c>
      <c r="X70" s="29" t="s">
        <v>30</v>
      </c>
      <c r="Y70" s="28">
        <f t="shared" si="2"/>
        <v>1.1931279999999999E-2</v>
      </c>
      <c r="Z70" s="30" t="s">
        <v>31</v>
      </c>
      <c r="AA70" s="31">
        <v>0.01</v>
      </c>
      <c r="AB70" s="30" t="s">
        <v>32</v>
      </c>
      <c r="AC70" s="29" t="s">
        <v>32</v>
      </c>
      <c r="AD70" s="32" t="s">
        <v>33</v>
      </c>
    </row>
    <row r="71" spans="1:30" s="38" customFormat="1" x14ac:dyDescent="0.3">
      <c r="A71" s="22">
        <v>1517</v>
      </c>
      <c r="B71" s="34" t="str">
        <f>[1]Février!D70</f>
        <v>Naphtalène</v>
      </c>
      <c r="C71" s="25" t="s">
        <v>268</v>
      </c>
      <c r="D71" s="25" t="s">
        <v>268</v>
      </c>
      <c r="E71" s="35" t="s">
        <v>269</v>
      </c>
      <c r="F71" s="35">
        <v>2.5000000000000001E-2</v>
      </c>
      <c r="G71" s="35" t="s">
        <v>270</v>
      </c>
      <c r="H71" s="36" t="s">
        <v>269</v>
      </c>
      <c r="I71" s="36">
        <v>2.5000000000000001E-2</v>
      </c>
      <c r="J71" s="36" t="s">
        <v>271</v>
      </c>
      <c r="K71" s="35" t="s">
        <v>269</v>
      </c>
      <c r="L71" s="35">
        <v>2.5000000000000001E-2</v>
      </c>
      <c r="M71" s="35" t="s">
        <v>272</v>
      </c>
      <c r="N71" s="36" t="s">
        <v>269</v>
      </c>
      <c r="O71" s="36">
        <v>2.5000000000000001E-2</v>
      </c>
      <c r="P71" s="36" t="s">
        <v>273</v>
      </c>
      <c r="Q71" s="35" t="s">
        <v>269</v>
      </c>
      <c r="R71" s="35">
        <v>2.5000000000000001E-2</v>
      </c>
      <c r="S71" s="35" t="s">
        <v>274</v>
      </c>
      <c r="T71" s="36" t="s">
        <v>269</v>
      </c>
      <c r="U71" s="36">
        <v>2.5000000000000001E-2</v>
      </c>
      <c r="V71" s="36" t="s">
        <v>275</v>
      </c>
      <c r="W71" s="28">
        <f t="shared" si="3"/>
        <v>2.5000000000000001E-2</v>
      </c>
      <c r="X71" s="29">
        <v>100</v>
      </c>
      <c r="Y71" s="28">
        <f t="shared" si="2"/>
        <v>2.9828199999999999E-2</v>
      </c>
      <c r="Z71" s="30">
        <v>10</v>
      </c>
      <c r="AA71" s="31">
        <v>2.5000000000000001E-2</v>
      </c>
      <c r="AB71" s="41">
        <v>650</v>
      </c>
      <c r="AC71" s="29">
        <v>130</v>
      </c>
      <c r="AD71" s="32" t="s">
        <v>33</v>
      </c>
    </row>
    <row r="72" spans="1:30" s="38" customFormat="1" x14ac:dyDescent="0.3">
      <c r="A72" s="22">
        <v>1386</v>
      </c>
      <c r="B72" s="34" t="str">
        <f>[1]Février!D71</f>
        <v>Nickel</v>
      </c>
      <c r="C72" s="25" t="s">
        <v>79</v>
      </c>
      <c r="D72" s="25" t="s">
        <v>79</v>
      </c>
      <c r="E72" s="35" t="s">
        <v>80</v>
      </c>
      <c r="F72" s="35">
        <v>2.5</v>
      </c>
      <c r="G72" s="35" t="s">
        <v>81</v>
      </c>
      <c r="H72" s="36" t="s">
        <v>80</v>
      </c>
      <c r="I72" s="36">
        <v>2.5</v>
      </c>
      <c r="J72" s="36" t="s">
        <v>82</v>
      </c>
      <c r="K72" s="35" t="s">
        <v>80</v>
      </c>
      <c r="L72" s="35">
        <v>2.5</v>
      </c>
      <c r="M72" s="35" t="s">
        <v>83</v>
      </c>
      <c r="N72" s="36" t="s">
        <v>80</v>
      </c>
      <c r="O72" s="36">
        <v>2.5</v>
      </c>
      <c r="P72" s="36" t="s">
        <v>84</v>
      </c>
      <c r="Q72" s="35" t="s">
        <v>80</v>
      </c>
      <c r="R72" s="35">
        <v>2.5</v>
      </c>
      <c r="S72" s="35" t="s">
        <v>85</v>
      </c>
      <c r="T72" s="36" t="s">
        <v>80</v>
      </c>
      <c r="U72" s="36">
        <v>2.5</v>
      </c>
      <c r="V72" s="36" t="s">
        <v>86</v>
      </c>
      <c r="W72" s="28">
        <f t="shared" si="3"/>
        <v>2.5</v>
      </c>
      <c r="X72" s="29">
        <v>430</v>
      </c>
      <c r="Y72" s="28">
        <f t="shared" si="2"/>
        <v>2.9828199999999998</v>
      </c>
      <c r="Z72" s="30">
        <v>20</v>
      </c>
      <c r="AA72" s="31">
        <v>2.5</v>
      </c>
      <c r="AB72" s="41">
        <v>170</v>
      </c>
      <c r="AC72" s="29">
        <v>34</v>
      </c>
      <c r="AD72" s="32" t="s">
        <v>33</v>
      </c>
    </row>
    <row r="73" spans="1:30" s="38" customFormat="1" x14ac:dyDescent="0.3">
      <c r="A73" s="22">
        <v>1882</v>
      </c>
      <c r="B73" s="34" t="str">
        <f>[1]Février!D72</f>
        <v>Nicosulfuron</v>
      </c>
      <c r="C73" s="25" t="s">
        <v>34</v>
      </c>
      <c r="D73" s="25" t="s">
        <v>21</v>
      </c>
      <c r="E73" s="35" t="s">
        <v>35</v>
      </c>
      <c r="F73" s="35">
        <v>2.5000000000000001E-2</v>
      </c>
      <c r="G73" s="35" t="s">
        <v>36</v>
      </c>
      <c r="H73" s="36" t="s">
        <v>22</v>
      </c>
      <c r="I73" s="36">
        <v>0.05</v>
      </c>
      <c r="J73" s="36" t="s">
        <v>37</v>
      </c>
      <c r="K73" s="35" t="s">
        <v>35</v>
      </c>
      <c r="L73" s="35">
        <v>2.5000000000000001E-2</v>
      </c>
      <c r="M73" s="35" t="s">
        <v>38</v>
      </c>
      <c r="N73" s="36" t="s">
        <v>35</v>
      </c>
      <c r="O73" s="36">
        <v>2.5000000000000001E-2</v>
      </c>
      <c r="P73" s="36" t="s">
        <v>39</v>
      </c>
      <c r="Q73" s="35" t="s">
        <v>22</v>
      </c>
      <c r="R73" s="35">
        <v>0.05</v>
      </c>
      <c r="S73" s="35" t="s">
        <v>40</v>
      </c>
      <c r="T73" s="36" t="s">
        <v>22</v>
      </c>
      <c r="U73" s="36">
        <v>0.05</v>
      </c>
      <c r="V73" s="36" t="s">
        <v>41</v>
      </c>
      <c r="W73" s="28">
        <f t="shared" si="3"/>
        <v>3.8815966070757504E-2</v>
      </c>
      <c r="X73" s="29" t="s">
        <v>30</v>
      </c>
      <c r="Y73" s="28">
        <f t="shared" si="2"/>
        <v>4.6312415966070761E-2</v>
      </c>
      <c r="Z73" s="30" t="s">
        <v>31</v>
      </c>
      <c r="AA73" s="31">
        <v>0.05</v>
      </c>
      <c r="AB73" s="30" t="s">
        <v>32</v>
      </c>
      <c r="AC73" s="29" t="s">
        <v>32</v>
      </c>
      <c r="AD73" s="32" t="s">
        <v>33</v>
      </c>
    </row>
    <row r="74" spans="1:30" s="38" customFormat="1" x14ac:dyDescent="0.3">
      <c r="A74" s="22">
        <v>1667</v>
      </c>
      <c r="B74" s="34" t="str">
        <f>[1]Février!D73</f>
        <v>Oxadiazon</v>
      </c>
      <c r="C74" s="25" t="s">
        <v>276</v>
      </c>
      <c r="D74" s="25" t="s">
        <v>34</v>
      </c>
      <c r="E74" s="35" t="s">
        <v>277</v>
      </c>
      <c r="F74" s="35">
        <v>1.4999999999999999E-2</v>
      </c>
      <c r="G74" s="35" t="s">
        <v>278</v>
      </c>
      <c r="H74" s="36" t="s">
        <v>35</v>
      </c>
      <c r="I74" s="36">
        <v>2.5000000000000001E-2</v>
      </c>
      <c r="J74" s="36" t="s">
        <v>100</v>
      </c>
      <c r="K74" s="35" t="s">
        <v>277</v>
      </c>
      <c r="L74" s="35">
        <v>1.4999999999999999E-2</v>
      </c>
      <c r="M74" s="35" t="s">
        <v>279</v>
      </c>
      <c r="N74" s="36" t="s">
        <v>277</v>
      </c>
      <c r="O74" s="36">
        <v>1.4999999999999999E-2</v>
      </c>
      <c r="P74" s="36" t="s">
        <v>280</v>
      </c>
      <c r="Q74" s="35" t="s">
        <v>35</v>
      </c>
      <c r="R74" s="35">
        <v>2.5000000000000001E-2</v>
      </c>
      <c r="S74" s="35" t="s">
        <v>101</v>
      </c>
      <c r="T74" s="36" t="s">
        <v>35</v>
      </c>
      <c r="U74" s="36">
        <v>2.5000000000000001E-2</v>
      </c>
      <c r="V74" s="36" t="s">
        <v>102</v>
      </c>
      <c r="W74" s="28">
        <f t="shared" si="3"/>
        <v>2.0526386428302998E-2</v>
      </c>
      <c r="X74" s="29" t="s">
        <v>30</v>
      </c>
      <c r="Y74" s="28">
        <f t="shared" si="2"/>
        <v>2.4490606386428297E-2</v>
      </c>
      <c r="Z74" s="30" t="s">
        <v>31</v>
      </c>
      <c r="AA74" s="37">
        <v>2.5000000000000001E-2</v>
      </c>
      <c r="AB74" s="30" t="s">
        <v>32</v>
      </c>
      <c r="AC74" s="29" t="s">
        <v>32</v>
      </c>
      <c r="AD74" s="32" t="s">
        <v>33</v>
      </c>
    </row>
    <row r="75" spans="1:30" s="38" customFormat="1" x14ac:dyDescent="0.3">
      <c r="A75" s="22">
        <v>1242</v>
      </c>
      <c r="B75" s="34" t="str">
        <f>[1]Février!D74</f>
        <v>PCB 101</v>
      </c>
      <c r="C75" s="25" t="s">
        <v>95</v>
      </c>
      <c r="D75" s="25" t="s">
        <v>209</v>
      </c>
      <c r="E75" s="35" t="s">
        <v>96</v>
      </c>
      <c r="F75" s="35">
        <v>2.5000000000000001E-3</v>
      </c>
      <c r="G75" s="35" t="s">
        <v>97</v>
      </c>
      <c r="H75" s="36" t="s">
        <v>210</v>
      </c>
      <c r="I75" s="36">
        <v>5.0000000000000001E-3</v>
      </c>
      <c r="J75" s="36" t="s">
        <v>281</v>
      </c>
      <c r="K75" s="35" t="s">
        <v>96</v>
      </c>
      <c r="L75" s="35">
        <v>2.5000000000000001E-3</v>
      </c>
      <c r="M75" s="35" t="s">
        <v>98</v>
      </c>
      <c r="N75" s="36" t="s">
        <v>96</v>
      </c>
      <c r="O75" s="36">
        <v>2.5000000000000001E-3</v>
      </c>
      <c r="P75" s="36" t="s">
        <v>99</v>
      </c>
      <c r="Q75" s="35" t="s">
        <v>210</v>
      </c>
      <c r="R75" s="35">
        <v>5.0000000000000001E-3</v>
      </c>
      <c r="S75" s="35" t="s">
        <v>282</v>
      </c>
      <c r="T75" s="36" t="s">
        <v>210</v>
      </c>
      <c r="U75" s="36">
        <v>5.0000000000000001E-3</v>
      </c>
      <c r="V75" s="36" t="s">
        <v>283</v>
      </c>
      <c r="W75" s="28">
        <f t="shared" si="3"/>
        <v>3.8815966070757501E-3</v>
      </c>
      <c r="X75" s="29" t="s">
        <v>30</v>
      </c>
      <c r="Y75" s="28">
        <f t="shared" si="2"/>
        <v>4.6312415966070757E-3</v>
      </c>
      <c r="Z75" s="30" t="s">
        <v>31</v>
      </c>
      <c r="AA75" s="31">
        <v>5.0000000000000001E-3</v>
      </c>
      <c r="AB75" s="30" t="s">
        <v>32</v>
      </c>
      <c r="AC75" s="29" t="s">
        <v>32</v>
      </c>
      <c r="AD75" s="32" t="s">
        <v>33</v>
      </c>
    </row>
    <row r="76" spans="1:30" s="38" customFormat="1" x14ac:dyDescent="0.3">
      <c r="A76" s="22">
        <v>1243</v>
      </c>
      <c r="B76" s="34" t="str">
        <f>[1]Février!D75</f>
        <v>PCB 118</v>
      </c>
      <c r="C76" s="25" t="s">
        <v>95</v>
      </c>
      <c r="D76" s="25" t="s">
        <v>209</v>
      </c>
      <c r="E76" s="35" t="s">
        <v>96</v>
      </c>
      <c r="F76" s="35">
        <v>2.5000000000000001E-3</v>
      </c>
      <c r="G76" s="35" t="s">
        <v>97</v>
      </c>
      <c r="H76" s="36" t="s">
        <v>210</v>
      </c>
      <c r="I76" s="36">
        <v>5.0000000000000001E-3</v>
      </c>
      <c r="J76" s="36" t="s">
        <v>281</v>
      </c>
      <c r="K76" s="35" t="s">
        <v>96</v>
      </c>
      <c r="L76" s="35">
        <v>2.5000000000000001E-3</v>
      </c>
      <c r="M76" s="35" t="s">
        <v>98</v>
      </c>
      <c r="N76" s="36" t="s">
        <v>96</v>
      </c>
      <c r="O76" s="36">
        <v>2.5000000000000001E-3</v>
      </c>
      <c r="P76" s="36" t="s">
        <v>99</v>
      </c>
      <c r="Q76" s="35" t="s">
        <v>210</v>
      </c>
      <c r="R76" s="35">
        <v>5.0000000000000001E-3</v>
      </c>
      <c r="S76" s="35" t="s">
        <v>282</v>
      </c>
      <c r="T76" s="36" t="s">
        <v>210</v>
      </c>
      <c r="U76" s="36">
        <v>5.0000000000000001E-3</v>
      </c>
      <c r="V76" s="36" t="s">
        <v>283</v>
      </c>
      <c r="W76" s="28">
        <f t="shared" si="3"/>
        <v>3.8815966070757501E-3</v>
      </c>
      <c r="X76" s="29" t="s">
        <v>30</v>
      </c>
      <c r="Y76" s="28">
        <f t="shared" si="2"/>
        <v>4.6312415966070757E-3</v>
      </c>
      <c r="Z76" s="30" t="s">
        <v>31</v>
      </c>
      <c r="AA76" s="31">
        <v>5.0000000000000001E-3</v>
      </c>
      <c r="AB76" s="30" t="s">
        <v>32</v>
      </c>
      <c r="AC76" s="29" t="s">
        <v>32</v>
      </c>
      <c r="AD76" s="32" t="s">
        <v>33</v>
      </c>
    </row>
    <row r="77" spans="1:30" s="38" customFormat="1" x14ac:dyDescent="0.3">
      <c r="A77" s="22">
        <v>1244</v>
      </c>
      <c r="B77" s="34" t="str">
        <f>[1]Février!D76</f>
        <v>PCB 138</v>
      </c>
      <c r="C77" s="25" t="s">
        <v>95</v>
      </c>
      <c r="D77" s="25" t="s">
        <v>209</v>
      </c>
      <c r="E77" s="35" t="s">
        <v>96</v>
      </c>
      <c r="F77" s="35">
        <v>2.5000000000000001E-3</v>
      </c>
      <c r="G77" s="35" t="s">
        <v>97</v>
      </c>
      <c r="H77" s="36" t="s">
        <v>210</v>
      </c>
      <c r="I77" s="36">
        <v>5.0000000000000001E-3</v>
      </c>
      <c r="J77" s="36" t="s">
        <v>281</v>
      </c>
      <c r="K77" s="35" t="s">
        <v>96</v>
      </c>
      <c r="L77" s="35">
        <v>2.5000000000000001E-3</v>
      </c>
      <c r="M77" s="35" t="s">
        <v>98</v>
      </c>
      <c r="N77" s="36" t="s">
        <v>96</v>
      </c>
      <c r="O77" s="36">
        <v>2.5000000000000001E-3</v>
      </c>
      <c r="P77" s="36" t="s">
        <v>99</v>
      </c>
      <c r="Q77" s="35" t="s">
        <v>210</v>
      </c>
      <c r="R77" s="35">
        <v>5.0000000000000001E-3</v>
      </c>
      <c r="S77" s="35" t="s">
        <v>282</v>
      </c>
      <c r="T77" s="36" t="s">
        <v>210</v>
      </c>
      <c r="U77" s="36">
        <v>5.0000000000000001E-3</v>
      </c>
      <c r="V77" s="36" t="s">
        <v>283</v>
      </c>
      <c r="W77" s="28">
        <f t="shared" si="3"/>
        <v>3.8815966070757501E-3</v>
      </c>
      <c r="X77" s="29" t="s">
        <v>30</v>
      </c>
      <c r="Y77" s="28">
        <f t="shared" si="2"/>
        <v>4.6312415966070757E-3</v>
      </c>
      <c r="Z77" s="30" t="s">
        <v>31</v>
      </c>
      <c r="AA77" s="31">
        <v>5.0000000000000001E-3</v>
      </c>
      <c r="AB77" s="30" t="s">
        <v>32</v>
      </c>
      <c r="AC77" s="29" t="s">
        <v>32</v>
      </c>
      <c r="AD77" s="32" t="s">
        <v>33</v>
      </c>
    </row>
    <row r="78" spans="1:30" s="38" customFormat="1" x14ac:dyDescent="0.3">
      <c r="A78" s="22">
        <v>1245</v>
      </c>
      <c r="B78" s="34" t="str">
        <f>[1]Février!D77</f>
        <v>PCB 153</v>
      </c>
      <c r="C78" s="25" t="s">
        <v>95</v>
      </c>
      <c r="D78" s="25" t="s">
        <v>209</v>
      </c>
      <c r="E78" s="35" t="s">
        <v>96</v>
      </c>
      <c r="F78" s="35">
        <v>2.5000000000000001E-3</v>
      </c>
      <c r="G78" s="35" t="s">
        <v>97</v>
      </c>
      <c r="H78" s="36" t="s">
        <v>210</v>
      </c>
      <c r="I78" s="36">
        <v>5.0000000000000001E-3</v>
      </c>
      <c r="J78" s="36" t="s">
        <v>281</v>
      </c>
      <c r="K78" s="35" t="s">
        <v>96</v>
      </c>
      <c r="L78" s="35">
        <v>2.5000000000000001E-3</v>
      </c>
      <c r="M78" s="35" t="s">
        <v>98</v>
      </c>
      <c r="N78" s="36" t="s">
        <v>96</v>
      </c>
      <c r="O78" s="36">
        <v>2.5000000000000001E-3</v>
      </c>
      <c r="P78" s="36" t="s">
        <v>99</v>
      </c>
      <c r="Q78" s="35" t="s">
        <v>210</v>
      </c>
      <c r="R78" s="35">
        <v>5.0000000000000001E-3</v>
      </c>
      <c r="S78" s="35" t="s">
        <v>282</v>
      </c>
      <c r="T78" s="36" t="s">
        <v>210</v>
      </c>
      <c r="U78" s="36">
        <v>5.0000000000000001E-3</v>
      </c>
      <c r="V78" s="36" t="s">
        <v>283</v>
      </c>
      <c r="W78" s="28">
        <f t="shared" si="3"/>
        <v>3.8815966070757501E-3</v>
      </c>
      <c r="X78" s="29" t="s">
        <v>30</v>
      </c>
      <c r="Y78" s="28">
        <f t="shared" si="2"/>
        <v>4.6312415966070757E-3</v>
      </c>
      <c r="Z78" s="30" t="s">
        <v>31</v>
      </c>
      <c r="AA78" s="31">
        <v>5.0000000000000001E-3</v>
      </c>
      <c r="AB78" s="30" t="s">
        <v>32</v>
      </c>
      <c r="AC78" s="29" t="s">
        <v>32</v>
      </c>
      <c r="AD78" s="32" t="s">
        <v>33</v>
      </c>
    </row>
    <row r="79" spans="1:30" s="38" customFormat="1" x14ac:dyDescent="0.3">
      <c r="A79" s="22">
        <v>1246</v>
      </c>
      <c r="B79" s="34" t="str">
        <f>[1]Février!D78</f>
        <v>PCB 180</v>
      </c>
      <c r="C79" s="25" t="s">
        <v>95</v>
      </c>
      <c r="D79" s="25" t="s">
        <v>209</v>
      </c>
      <c r="E79" s="35" t="s">
        <v>96</v>
      </c>
      <c r="F79" s="35">
        <v>2.5000000000000001E-3</v>
      </c>
      <c r="G79" s="35" t="s">
        <v>97</v>
      </c>
      <c r="H79" s="36" t="s">
        <v>210</v>
      </c>
      <c r="I79" s="36">
        <v>5.0000000000000001E-3</v>
      </c>
      <c r="J79" s="36" t="s">
        <v>281</v>
      </c>
      <c r="K79" s="35" t="s">
        <v>96</v>
      </c>
      <c r="L79" s="35">
        <v>2.5000000000000001E-3</v>
      </c>
      <c r="M79" s="35" t="s">
        <v>98</v>
      </c>
      <c r="N79" s="36" t="s">
        <v>96</v>
      </c>
      <c r="O79" s="36">
        <v>2.5000000000000001E-3</v>
      </c>
      <c r="P79" s="36" t="s">
        <v>99</v>
      </c>
      <c r="Q79" s="35" t="s">
        <v>210</v>
      </c>
      <c r="R79" s="35">
        <v>5.0000000000000001E-3</v>
      </c>
      <c r="S79" s="35" t="s">
        <v>282</v>
      </c>
      <c r="T79" s="36" t="s">
        <v>210</v>
      </c>
      <c r="U79" s="36">
        <v>5.0000000000000001E-3</v>
      </c>
      <c r="V79" s="36" t="s">
        <v>283</v>
      </c>
      <c r="W79" s="28">
        <f t="shared" si="3"/>
        <v>3.8815966070757501E-3</v>
      </c>
      <c r="X79" s="29" t="s">
        <v>30</v>
      </c>
      <c r="Y79" s="28">
        <f t="shared" si="2"/>
        <v>4.6312415966070757E-3</v>
      </c>
      <c r="Z79" s="30" t="s">
        <v>31</v>
      </c>
      <c r="AA79" s="31">
        <v>5.0000000000000001E-3</v>
      </c>
      <c r="AB79" s="30" t="s">
        <v>32</v>
      </c>
      <c r="AC79" s="29" t="s">
        <v>32</v>
      </c>
      <c r="AD79" s="32" t="s">
        <v>33</v>
      </c>
    </row>
    <row r="80" spans="1:30" s="38" customFormat="1" x14ac:dyDescent="0.3">
      <c r="A80" s="22">
        <v>1239</v>
      </c>
      <c r="B80" s="34" t="str">
        <f>[1]Février!D79</f>
        <v>PCB 28</v>
      </c>
      <c r="C80" s="25" t="s">
        <v>95</v>
      </c>
      <c r="D80" s="25" t="s">
        <v>209</v>
      </c>
      <c r="E80" s="35" t="s">
        <v>96</v>
      </c>
      <c r="F80" s="35">
        <v>2.5000000000000001E-3</v>
      </c>
      <c r="G80" s="35" t="s">
        <v>97</v>
      </c>
      <c r="H80" s="36" t="s">
        <v>210</v>
      </c>
      <c r="I80" s="36">
        <v>5.0000000000000001E-3</v>
      </c>
      <c r="J80" s="36" t="s">
        <v>281</v>
      </c>
      <c r="K80" s="35" t="s">
        <v>96</v>
      </c>
      <c r="L80" s="35">
        <v>2.5000000000000001E-3</v>
      </c>
      <c r="M80" s="35" t="s">
        <v>98</v>
      </c>
      <c r="N80" s="36" t="s">
        <v>96</v>
      </c>
      <c r="O80" s="36">
        <v>2.5000000000000001E-3</v>
      </c>
      <c r="P80" s="36" t="s">
        <v>99</v>
      </c>
      <c r="Q80" s="35" t="s">
        <v>210</v>
      </c>
      <c r="R80" s="35">
        <v>5.0000000000000001E-3</v>
      </c>
      <c r="S80" s="35" t="s">
        <v>282</v>
      </c>
      <c r="T80" s="36" t="s">
        <v>210</v>
      </c>
      <c r="U80" s="36">
        <v>5.0000000000000001E-3</v>
      </c>
      <c r="V80" s="36" t="s">
        <v>283</v>
      </c>
      <c r="W80" s="28">
        <f t="shared" si="3"/>
        <v>3.8815966070757501E-3</v>
      </c>
      <c r="X80" s="29" t="s">
        <v>30</v>
      </c>
      <c r="Y80" s="28">
        <f t="shared" si="2"/>
        <v>4.6312415966070757E-3</v>
      </c>
      <c r="Z80" s="30" t="s">
        <v>31</v>
      </c>
      <c r="AA80" s="31">
        <v>5.0000000000000001E-3</v>
      </c>
      <c r="AB80" s="30" t="s">
        <v>32</v>
      </c>
      <c r="AC80" s="29" t="s">
        <v>32</v>
      </c>
      <c r="AD80" s="32" t="s">
        <v>33</v>
      </c>
    </row>
    <row r="81" spans="1:30" s="38" customFormat="1" x14ac:dyDescent="0.3">
      <c r="A81" s="22">
        <v>1241</v>
      </c>
      <c r="B81" s="34" t="str">
        <f>[1]Février!D80</f>
        <v>PCB 52</v>
      </c>
      <c r="C81" s="25" t="s">
        <v>95</v>
      </c>
      <c r="D81" s="25" t="s">
        <v>209</v>
      </c>
      <c r="E81" s="35" t="s">
        <v>96</v>
      </c>
      <c r="F81" s="35">
        <v>2.5000000000000001E-3</v>
      </c>
      <c r="G81" s="35" t="s">
        <v>97</v>
      </c>
      <c r="H81" s="36" t="s">
        <v>210</v>
      </c>
      <c r="I81" s="36">
        <v>5.0000000000000001E-3</v>
      </c>
      <c r="J81" s="36" t="s">
        <v>281</v>
      </c>
      <c r="K81" s="35" t="s">
        <v>96</v>
      </c>
      <c r="L81" s="35">
        <v>2.5000000000000001E-3</v>
      </c>
      <c r="M81" s="35" t="s">
        <v>98</v>
      </c>
      <c r="N81" s="36" t="s">
        <v>96</v>
      </c>
      <c r="O81" s="36">
        <v>2.5000000000000001E-3</v>
      </c>
      <c r="P81" s="36" t="s">
        <v>99</v>
      </c>
      <c r="Q81" s="35" t="s">
        <v>210</v>
      </c>
      <c r="R81" s="35">
        <v>5.0000000000000001E-3</v>
      </c>
      <c r="S81" s="35" t="s">
        <v>282</v>
      </c>
      <c r="T81" s="36" t="s">
        <v>210</v>
      </c>
      <c r="U81" s="36">
        <v>5.0000000000000001E-3</v>
      </c>
      <c r="V81" s="36" t="s">
        <v>283</v>
      </c>
      <c r="W81" s="28">
        <f t="shared" si="3"/>
        <v>3.8815966070757501E-3</v>
      </c>
      <c r="X81" s="29" t="s">
        <v>30</v>
      </c>
      <c r="Y81" s="28">
        <f t="shared" si="2"/>
        <v>4.6312415966070757E-3</v>
      </c>
      <c r="Z81" s="30" t="s">
        <v>31</v>
      </c>
      <c r="AA81" s="31">
        <v>5.0000000000000001E-3</v>
      </c>
      <c r="AB81" s="30" t="s">
        <v>32</v>
      </c>
      <c r="AC81" s="29" t="s">
        <v>32</v>
      </c>
      <c r="AD81" s="32" t="s">
        <v>33</v>
      </c>
    </row>
    <row r="82" spans="1:30" s="38" customFormat="1" x14ac:dyDescent="0.3">
      <c r="A82" s="22">
        <v>1234</v>
      </c>
      <c r="B82" s="34" t="str">
        <f>[1]Février!D81</f>
        <v>Pendiméthaline</v>
      </c>
      <c r="C82" s="25" t="s">
        <v>34</v>
      </c>
      <c r="D82" s="25" t="s">
        <v>21</v>
      </c>
      <c r="E82" s="35" t="s">
        <v>35</v>
      </c>
      <c r="F82" s="35">
        <v>2.5000000000000001E-2</v>
      </c>
      <c r="G82" s="35" t="s">
        <v>36</v>
      </c>
      <c r="H82" s="36" t="s">
        <v>22</v>
      </c>
      <c r="I82" s="36">
        <v>0.05</v>
      </c>
      <c r="J82" s="36" t="s">
        <v>37</v>
      </c>
      <c r="K82" s="35" t="s">
        <v>35</v>
      </c>
      <c r="L82" s="35">
        <v>2.5000000000000001E-2</v>
      </c>
      <c r="M82" s="35" t="s">
        <v>38</v>
      </c>
      <c r="N82" s="36" t="s">
        <v>35</v>
      </c>
      <c r="O82" s="36">
        <v>2.5000000000000001E-2</v>
      </c>
      <c r="P82" s="36" t="s">
        <v>39</v>
      </c>
      <c r="Q82" s="35" t="s">
        <v>22</v>
      </c>
      <c r="R82" s="35">
        <v>0.05</v>
      </c>
      <c r="S82" s="35" t="s">
        <v>40</v>
      </c>
      <c r="T82" s="36" t="s">
        <v>22</v>
      </c>
      <c r="U82" s="36">
        <v>0.05</v>
      </c>
      <c r="V82" s="36" t="s">
        <v>41</v>
      </c>
      <c r="W82" s="28">
        <f t="shared" si="3"/>
        <v>3.8815966070757504E-2</v>
      </c>
      <c r="X82" s="29" t="s">
        <v>30</v>
      </c>
      <c r="Y82" s="28">
        <f t="shared" si="2"/>
        <v>4.6312415966070761E-2</v>
      </c>
      <c r="Z82" s="30" t="s">
        <v>31</v>
      </c>
      <c r="AA82" s="31">
        <v>0.05</v>
      </c>
      <c r="AB82" s="30" t="s">
        <v>32</v>
      </c>
      <c r="AC82" s="29" t="s">
        <v>32</v>
      </c>
      <c r="AD82" s="32" t="s">
        <v>33</v>
      </c>
    </row>
    <row r="83" spans="1:30" s="38" customFormat="1" x14ac:dyDescent="0.3">
      <c r="A83" s="22">
        <v>2915</v>
      </c>
      <c r="B83" s="34" t="str">
        <f>[1]Février!D82</f>
        <v>pentabromodiphényl éther (congénère 100)</v>
      </c>
      <c r="C83" s="25" t="s">
        <v>141</v>
      </c>
      <c r="D83" s="25" t="s">
        <v>142</v>
      </c>
      <c r="E83" s="35" t="s">
        <v>143</v>
      </c>
      <c r="F83" s="35">
        <v>0.01</v>
      </c>
      <c r="G83" s="35" t="s">
        <v>144</v>
      </c>
      <c r="H83" s="36" t="s">
        <v>145</v>
      </c>
      <c r="I83" s="36">
        <v>0.02</v>
      </c>
      <c r="J83" s="36" t="s">
        <v>146</v>
      </c>
      <c r="K83" s="35" t="s">
        <v>143</v>
      </c>
      <c r="L83" s="35">
        <v>0.01</v>
      </c>
      <c r="M83" s="35" t="s">
        <v>147</v>
      </c>
      <c r="N83" s="36" t="s">
        <v>143</v>
      </c>
      <c r="O83" s="36">
        <v>0.01</v>
      </c>
      <c r="P83" s="36" t="s">
        <v>148</v>
      </c>
      <c r="Q83" s="35" t="s">
        <v>145</v>
      </c>
      <c r="R83" s="35">
        <v>0.02</v>
      </c>
      <c r="S83" s="35" t="s">
        <v>149</v>
      </c>
      <c r="T83" s="36" t="s">
        <v>145</v>
      </c>
      <c r="U83" s="36">
        <v>0.02</v>
      </c>
      <c r="V83" s="36" t="s">
        <v>150</v>
      </c>
      <c r="W83" s="28">
        <f t="shared" si="3"/>
        <v>1.5526386428303E-2</v>
      </c>
      <c r="X83" s="29" t="s">
        <v>30</v>
      </c>
      <c r="Y83" s="28">
        <f t="shared" si="2"/>
        <v>1.8524966386428303E-2</v>
      </c>
      <c r="Z83" s="30" t="s">
        <v>31</v>
      </c>
      <c r="AA83" s="31">
        <v>0.02</v>
      </c>
      <c r="AB83" s="30" t="s">
        <v>32</v>
      </c>
      <c r="AC83" s="30" t="s">
        <v>32</v>
      </c>
      <c r="AD83" s="32" t="s">
        <v>33</v>
      </c>
    </row>
    <row r="84" spans="1:30" s="38" customFormat="1" x14ac:dyDescent="0.3">
      <c r="A84" s="22">
        <v>2916</v>
      </c>
      <c r="B84" s="34" t="str">
        <f>[1]Février!D83</f>
        <v>Pentabromodiphényl éther (congénère 99)</v>
      </c>
      <c r="C84" s="25" t="s">
        <v>141</v>
      </c>
      <c r="D84" s="25" t="s">
        <v>142</v>
      </c>
      <c r="E84" s="35" t="s">
        <v>143</v>
      </c>
      <c r="F84" s="35">
        <v>0.01</v>
      </c>
      <c r="G84" s="35" t="s">
        <v>144</v>
      </c>
      <c r="H84" s="36" t="s">
        <v>145</v>
      </c>
      <c r="I84" s="36">
        <v>0.02</v>
      </c>
      <c r="J84" s="36" t="s">
        <v>146</v>
      </c>
      <c r="K84" s="35" t="s">
        <v>143</v>
      </c>
      <c r="L84" s="35">
        <v>0.01</v>
      </c>
      <c r="M84" s="35" t="s">
        <v>147</v>
      </c>
      <c r="N84" s="36" t="s">
        <v>143</v>
      </c>
      <c r="O84" s="36">
        <v>0.01</v>
      </c>
      <c r="P84" s="36" t="s">
        <v>148</v>
      </c>
      <c r="Q84" s="35" t="s">
        <v>145</v>
      </c>
      <c r="R84" s="35">
        <v>0.02</v>
      </c>
      <c r="S84" s="35" t="s">
        <v>149</v>
      </c>
      <c r="T84" s="36" t="s">
        <v>145</v>
      </c>
      <c r="U84" s="36">
        <v>0.02</v>
      </c>
      <c r="V84" s="36" t="s">
        <v>150</v>
      </c>
      <c r="W84" s="28">
        <f t="shared" si="3"/>
        <v>1.5526386428303E-2</v>
      </c>
      <c r="X84" s="29" t="s">
        <v>30</v>
      </c>
      <c r="Y84" s="28">
        <f t="shared" si="2"/>
        <v>1.8524966386428303E-2</v>
      </c>
      <c r="Z84" s="30" t="s">
        <v>31</v>
      </c>
      <c r="AA84" s="31">
        <v>0.02</v>
      </c>
      <c r="AB84" s="30" t="s">
        <v>32</v>
      </c>
      <c r="AC84" s="30" t="s">
        <v>32</v>
      </c>
      <c r="AD84" s="32" t="s">
        <v>33</v>
      </c>
    </row>
    <row r="85" spans="1:30" s="38" customFormat="1" x14ac:dyDescent="0.3">
      <c r="A85" s="22">
        <v>1888</v>
      </c>
      <c r="B85" s="34" t="str">
        <f>[1]Février!D84</f>
        <v>Pentachlorobenzene</v>
      </c>
      <c r="C85" s="25" t="s">
        <v>209</v>
      </c>
      <c r="D85" s="25" t="s">
        <v>141</v>
      </c>
      <c r="E85" s="35" t="s">
        <v>210</v>
      </c>
      <c r="F85" s="35">
        <v>5.0000000000000001E-3</v>
      </c>
      <c r="G85" s="35" t="s">
        <v>211</v>
      </c>
      <c r="H85" s="36" t="s">
        <v>143</v>
      </c>
      <c r="I85" s="36">
        <v>0.01</v>
      </c>
      <c r="J85" s="36" t="s">
        <v>184</v>
      </c>
      <c r="K85" s="35" t="s">
        <v>210</v>
      </c>
      <c r="L85" s="35">
        <v>5.0000000000000001E-3</v>
      </c>
      <c r="M85" s="35" t="s">
        <v>212</v>
      </c>
      <c r="N85" s="36" t="s">
        <v>210</v>
      </c>
      <c r="O85" s="36">
        <v>5.0000000000000001E-3</v>
      </c>
      <c r="P85" s="36" t="s">
        <v>213</v>
      </c>
      <c r="Q85" s="35" t="s">
        <v>143</v>
      </c>
      <c r="R85" s="35">
        <v>0.01</v>
      </c>
      <c r="S85" s="35" t="s">
        <v>185</v>
      </c>
      <c r="T85" s="36" t="s">
        <v>143</v>
      </c>
      <c r="U85" s="36">
        <v>0.01</v>
      </c>
      <c r="V85" s="36" t="s">
        <v>186</v>
      </c>
      <c r="W85" s="28">
        <f t="shared" si="3"/>
        <v>7.7631932141515002E-3</v>
      </c>
      <c r="X85" s="29">
        <v>3.4999999999999996E-2</v>
      </c>
      <c r="Y85" s="28">
        <f t="shared" si="2"/>
        <v>9.2624831932141515E-3</v>
      </c>
      <c r="Z85" s="30" t="s">
        <v>87</v>
      </c>
      <c r="AA85" s="31">
        <v>0.01</v>
      </c>
      <c r="AB85" s="30" t="s">
        <v>32</v>
      </c>
      <c r="AC85" s="29" t="s">
        <v>32</v>
      </c>
      <c r="AD85" s="32" t="s">
        <v>33</v>
      </c>
    </row>
    <row r="86" spans="1:30" s="38" customFormat="1" x14ac:dyDescent="0.3">
      <c r="A86" s="22">
        <v>1235</v>
      </c>
      <c r="B86" s="34" t="str">
        <f>[1]Février!D85</f>
        <v>Pentachlorophénol</v>
      </c>
      <c r="C86" s="25" t="s">
        <v>21</v>
      </c>
      <c r="D86" s="25" t="s">
        <v>58</v>
      </c>
      <c r="E86" s="35" t="s">
        <v>22</v>
      </c>
      <c r="F86" s="35">
        <v>0.05</v>
      </c>
      <c r="G86" s="35" t="s">
        <v>23</v>
      </c>
      <c r="H86" s="36" t="s">
        <v>24</v>
      </c>
      <c r="I86" s="36">
        <v>0.1</v>
      </c>
      <c r="J86" s="36" t="s">
        <v>25</v>
      </c>
      <c r="K86" s="35" t="s">
        <v>22</v>
      </c>
      <c r="L86" s="35">
        <v>0.05</v>
      </c>
      <c r="M86" s="35" t="s">
        <v>26</v>
      </c>
      <c r="N86" s="36" t="s">
        <v>22</v>
      </c>
      <c r="O86" s="36">
        <v>0.05</v>
      </c>
      <c r="P86" s="36" t="s">
        <v>27</v>
      </c>
      <c r="Q86" s="35" t="s">
        <v>24</v>
      </c>
      <c r="R86" s="35">
        <v>0.1</v>
      </c>
      <c r="S86" s="35" t="s">
        <v>28</v>
      </c>
      <c r="T86" s="36" t="s">
        <v>24</v>
      </c>
      <c r="U86" s="36">
        <v>0.1</v>
      </c>
      <c r="V86" s="36" t="s">
        <v>29</v>
      </c>
      <c r="W86" s="28">
        <f t="shared" si="3"/>
        <v>7.7631932141515009E-2</v>
      </c>
      <c r="X86" s="29">
        <v>20</v>
      </c>
      <c r="Y86" s="28">
        <f t="shared" si="2"/>
        <v>9.2624831932141521E-2</v>
      </c>
      <c r="Z86" s="30" t="s">
        <v>87</v>
      </c>
      <c r="AA86" s="37">
        <v>0.1</v>
      </c>
      <c r="AB86" s="41">
        <v>5</v>
      </c>
      <c r="AC86" s="29">
        <v>1</v>
      </c>
      <c r="AD86" s="32" t="s">
        <v>33</v>
      </c>
    </row>
    <row r="87" spans="1:30" s="38" customFormat="1" x14ac:dyDescent="0.3">
      <c r="A87" s="22">
        <v>1847</v>
      </c>
      <c r="B87" s="34" t="str">
        <f>[1]Février!D86</f>
        <v>Phosphate de tributyle</v>
      </c>
      <c r="C87" s="25" t="s">
        <v>21</v>
      </c>
      <c r="D87" s="25" t="s">
        <v>58</v>
      </c>
      <c r="E87" s="35" t="s">
        <v>22</v>
      </c>
      <c r="F87" s="35">
        <v>0.05</v>
      </c>
      <c r="G87" s="35" t="s">
        <v>23</v>
      </c>
      <c r="H87" s="36" t="s">
        <v>24</v>
      </c>
      <c r="I87" s="36">
        <v>0.1</v>
      </c>
      <c r="J87" s="36" t="s">
        <v>25</v>
      </c>
      <c r="K87" s="35" t="s">
        <v>22</v>
      </c>
      <c r="L87" s="35">
        <v>0.05</v>
      </c>
      <c r="M87" s="35" t="s">
        <v>26</v>
      </c>
      <c r="N87" s="36" t="s">
        <v>22</v>
      </c>
      <c r="O87" s="36">
        <v>0.05</v>
      </c>
      <c r="P87" s="36" t="s">
        <v>27</v>
      </c>
      <c r="Q87" s="35" t="s">
        <v>24</v>
      </c>
      <c r="R87" s="35">
        <v>0.1</v>
      </c>
      <c r="S87" s="35" t="s">
        <v>28</v>
      </c>
      <c r="T87" s="36" t="s">
        <v>24</v>
      </c>
      <c r="U87" s="36">
        <v>0.1</v>
      </c>
      <c r="V87" s="36" t="s">
        <v>29</v>
      </c>
      <c r="W87" s="28">
        <f t="shared" si="3"/>
        <v>7.7631932141515009E-2</v>
      </c>
      <c r="X87" s="29" t="s">
        <v>30</v>
      </c>
      <c r="Y87" s="28">
        <f t="shared" si="2"/>
        <v>9.2624831932141521E-2</v>
      </c>
      <c r="Z87" s="30" t="s">
        <v>31</v>
      </c>
      <c r="AA87" s="37">
        <v>0.1</v>
      </c>
      <c r="AB87" s="30" t="s">
        <v>32</v>
      </c>
      <c r="AC87" s="29" t="s">
        <v>32</v>
      </c>
      <c r="AD87" s="32" t="s">
        <v>33</v>
      </c>
    </row>
    <row r="88" spans="1:30" s="38" customFormat="1" x14ac:dyDescent="0.3">
      <c r="A88" s="22">
        <v>1382</v>
      </c>
      <c r="B88" s="34" t="str">
        <f>[1]Février!D87</f>
        <v>Plomb</v>
      </c>
      <c r="C88" s="25" t="s">
        <v>171</v>
      </c>
      <c r="D88" s="25" t="s">
        <v>171</v>
      </c>
      <c r="E88" s="35" t="s">
        <v>187</v>
      </c>
      <c r="F88" s="35">
        <v>1</v>
      </c>
      <c r="G88" s="35" t="s">
        <v>188</v>
      </c>
      <c r="H88" s="36" t="s">
        <v>284</v>
      </c>
      <c r="I88" s="36">
        <v>4</v>
      </c>
      <c r="J88" s="36" t="s">
        <v>285</v>
      </c>
      <c r="K88" s="35" t="s">
        <v>284</v>
      </c>
      <c r="L88" s="35">
        <v>4</v>
      </c>
      <c r="M88" s="35" t="s">
        <v>286</v>
      </c>
      <c r="N88" s="36" t="s">
        <v>171</v>
      </c>
      <c r="O88" s="36">
        <v>2</v>
      </c>
      <c r="P88" s="36" t="s">
        <v>287</v>
      </c>
      <c r="Q88" s="35" t="s">
        <v>284</v>
      </c>
      <c r="R88" s="35">
        <v>4</v>
      </c>
      <c r="S88" s="35" t="s">
        <v>288</v>
      </c>
      <c r="T88" s="36" t="s">
        <v>284</v>
      </c>
      <c r="U88" s="36">
        <v>4</v>
      </c>
      <c r="V88" s="36" t="s">
        <v>289</v>
      </c>
      <c r="W88" s="39">
        <f t="shared" si="3"/>
        <v>3.2492081387233585</v>
      </c>
      <c r="X88" s="29">
        <v>65</v>
      </c>
      <c r="Y88" s="39">
        <f t="shared" si="2"/>
        <v>3.876721208138723</v>
      </c>
      <c r="Z88" s="30" t="s">
        <v>290</v>
      </c>
      <c r="AA88" s="40">
        <v>4</v>
      </c>
      <c r="AB88" s="41">
        <v>70</v>
      </c>
      <c r="AC88" s="29">
        <v>14</v>
      </c>
      <c r="AD88" s="32" t="s">
        <v>33</v>
      </c>
    </row>
    <row r="89" spans="1:30" s="38" customFormat="1" x14ac:dyDescent="0.3">
      <c r="A89" s="22">
        <v>1302</v>
      </c>
      <c r="B89" s="34" t="str">
        <f>[1]Février!D88</f>
        <v>Potentiel en Hydrogène (pH)</v>
      </c>
      <c r="C89" s="25" t="s">
        <v>214</v>
      </c>
      <c r="D89" s="25" t="s">
        <v>214</v>
      </c>
      <c r="E89" s="35" t="s">
        <v>291</v>
      </c>
      <c r="F89" s="35">
        <v>7.4</v>
      </c>
      <c r="G89" s="35" t="s">
        <v>292</v>
      </c>
      <c r="H89" s="36" t="s">
        <v>293</v>
      </c>
      <c r="I89" s="36">
        <v>7.6</v>
      </c>
      <c r="J89" s="36" t="s">
        <v>294</v>
      </c>
      <c r="K89" s="35" t="s">
        <v>295</v>
      </c>
      <c r="L89" s="35">
        <v>7.5</v>
      </c>
      <c r="M89" s="35" t="s">
        <v>296</v>
      </c>
      <c r="N89" s="36" t="s">
        <v>297</v>
      </c>
      <c r="O89" s="36">
        <v>7.3</v>
      </c>
      <c r="P89" s="36" t="s">
        <v>298</v>
      </c>
      <c r="Q89" s="35" t="s">
        <v>295</v>
      </c>
      <c r="R89" s="35">
        <v>7.5</v>
      </c>
      <c r="S89" s="35" t="s">
        <v>299</v>
      </c>
      <c r="T89" s="36" t="s">
        <v>297</v>
      </c>
      <c r="U89" s="36">
        <v>7.3</v>
      </c>
      <c r="V89" s="36" t="s">
        <v>300</v>
      </c>
      <c r="W89" s="39">
        <f t="shared" si="3"/>
        <v>7.4336769205991304</v>
      </c>
      <c r="X89" s="29" t="s">
        <v>57</v>
      </c>
      <c r="Y89" s="39">
        <f t="shared" si="2"/>
        <v>8.8693280769205991</v>
      </c>
      <c r="Z89" s="29" t="s">
        <v>57</v>
      </c>
      <c r="AA89" s="43">
        <v>7.6</v>
      </c>
      <c r="AB89" s="29" t="s">
        <v>57</v>
      </c>
      <c r="AC89" s="29" t="s">
        <v>57</v>
      </c>
      <c r="AD89" s="32" t="s">
        <v>33</v>
      </c>
    </row>
    <row r="90" spans="1:30" s="38" customFormat="1" x14ac:dyDescent="0.3">
      <c r="A90" s="22">
        <v>2028</v>
      </c>
      <c r="B90" s="34" t="str">
        <f>[1]Février!D89</f>
        <v>Quinoxyfen</v>
      </c>
      <c r="C90" s="25" t="s">
        <v>21</v>
      </c>
      <c r="D90" s="25" t="s">
        <v>58</v>
      </c>
      <c r="E90" s="35" t="s">
        <v>22</v>
      </c>
      <c r="F90" s="35">
        <v>0.05</v>
      </c>
      <c r="G90" s="35" t="s">
        <v>23</v>
      </c>
      <c r="H90" s="36" t="s">
        <v>24</v>
      </c>
      <c r="I90" s="36">
        <v>0.1</v>
      </c>
      <c r="J90" s="36" t="s">
        <v>25</v>
      </c>
      <c r="K90" s="35" t="s">
        <v>22</v>
      </c>
      <c r="L90" s="35">
        <v>0.05</v>
      </c>
      <c r="M90" s="35" t="s">
        <v>26</v>
      </c>
      <c r="N90" s="36" t="s">
        <v>22</v>
      </c>
      <c r="O90" s="36">
        <v>0.05</v>
      </c>
      <c r="P90" s="36" t="s">
        <v>27</v>
      </c>
      <c r="Q90" s="35" t="s">
        <v>24</v>
      </c>
      <c r="R90" s="35">
        <v>0.1</v>
      </c>
      <c r="S90" s="35" t="s">
        <v>28</v>
      </c>
      <c r="T90" s="36" t="s">
        <v>24</v>
      </c>
      <c r="U90" s="36">
        <v>0.1</v>
      </c>
      <c r="V90" s="36" t="s">
        <v>29</v>
      </c>
      <c r="W90" s="28">
        <f t="shared" si="3"/>
        <v>7.7631932141515009E-2</v>
      </c>
      <c r="X90" s="29">
        <v>0.75</v>
      </c>
      <c r="Y90" s="28">
        <f t="shared" si="2"/>
        <v>9.2624831932141521E-2</v>
      </c>
      <c r="Z90" s="30" t="s">
        <v>31</v>
      </c>
      <c r="AA90" s="31">
        <v>0.1</v>
      </c>
      <c r="AB90" s="41">
        <v>2.7</v>
      </c>
      <c r="AC90" s="29">
        <v>0.54</v>
      </c>
      <c r="AD90" s="32" t="s">
        <v>33</v>
      </c>
    </row>
    <row r="91" spans="1:30" s="38" customFormat="1" x14ac:dyDescent="0.3">
      <c r="A91" s="22">
        <v>7128</v>
      </c>
      <c r="B91" s="34" t="str">
        <f>[1]Février!D92</f>
        <v>Somme de 3 Hexabromocyclododecanes (HBCDDs)</v>
      </c>
      <c r="C91" s="25">
        <v>0.05</v>
      </c>
      <c r="D91" s="25">
        <v>0.1</v>
      </c>
      <c r="E91" s="35" t="s">
        <v>35</v>
      </c>
      <c r="F91" s="35">
        <v>2.5000000000000001E-2</v>
      </c>
      <c r="G91" s="35" t="s">
        <v>36</v>
      </c>
      <c r="H91" s="36" t="s">
        <v>22</v>
      </c>
      <c r="I91" s="36">
        <v>0.05</v>
      </c>
      <c r="J91" s="36" t="s">
        <v>37</v>
      </c>
      <c r="K91" s="35" t="s">
        <v>35</v>
      </c>
      <c r="L91" s="35">
        <v>2.5000000000000001E-2</v>
      </c>
      <c r="M91" s="35" t="s">
        <v>38</v>
      </c>
      <c r="N91" s="36" t="s">
        <v>35</v>
      </c>
      <c r="O91" s="36">
        <v>2.5000000000000001E-2</v>
      </c>
      <c r="P91" s="36" t="s">
        <v>39</v>
      </c>
      <c r="Q91" s="35" t="s">
        <v>22</v>
      </c>
      <c r="R91" s="35">
        <v>0.05</v>
      </c>
      <c r="S91" s="35" t="s">
        <v>40</v>
      </c>
      <c r="T91" s="36" t="s">
        <v>22</v>
      </c>
      <c r="U91" s="36">
        <v>0.05</v>
      </c>
      <c r="V91" s="36" t="s">
        <v>41</v>
      </c>
      <c r="W91" s="28">
        <f t="shared" si="3"/>
        <v>3.8815966070757504E-2</v>
      </c>
      <c r="X91" s="29">
        <v>0.04</v>
      </c>
      <c r="Y91" s="28">
        <f t="shared" si="2"/>
        <v>4.6312415966070761E-2</v>
      </c>
      <c r="Z91" s="30" t="s">
        <v>31</v>
      </c>
      <c r="AA91" s="37">
        <v>0.05</v>
      </c>
      <c r="AB91" s="41">
        <v>0.25</v>
      </c>
      <c r="AC91" s="29">
        <v>0.05</v>
      </c>
      <c r="AD91" s="32" t="s">
        <v>33</v>
      </c>
    </row>
    <row r="92" spans="1:30" s="38" customFormat="1" x14ac:dyDescent="0.3">
      <c r="A92" s="22">
        <v>1694</v>
      </c>
      <c r="B92" s="34" t="str">
        <f>[1]Février!D97</f>
        <v>Tébuconazole</v>
      </c>
      <c r="C92" s="25" t="s">
        <v>21</v>
      </c>
      <c r="D92" s="25" t="s">
        <v>58</v>
      </c>
      <c r="E92" s="35" t="s">
        <v>22</v>
      </c>
      <c r="F92" s="35">
        <v>0.05</v>
      </c>
      <c r="G92" s="35" t="s">
        <v>23</v>
      </c>
      <c r="H92" s="36" t="s">
        <v>24</v>
      </c>
      <c r="I92" s="36">
        <v>0.1</v>
      </c>
      <c r="J92" s="36" t="s">
        <v>25</v>
      </c>
      <c r="K92" s="35" t="s">
        <v>22</v>
      </c>
      <c r="L92" s="35">
        <v>0.05</v>
      </c>
      <c r="M92" s="35" t="s">
        <v>26</v>
      </c>
      <c r="N92" s="36" t="s">
        <v>22</v>
      </c>
      <c r="O92" s="36">
        <v>0.05</v>
      </c>
      <c r="P92" s="36" t="s">
        <v>27</v>
      </c>
      <c r="Q92" s="35" t="s">
        <v>24</v>
      </c>
      <c r="R92" s="35">
        <v>0.1</v>
      </c>
      <c r="S92" s="35" t="s">
        <v>28</v>
      </c>
      <c r="T92" s="36" t="s">
        <v>24</v>
      </c>
      <c r="U92" s="36">
        <v>0.1</v>
      </c>
      <c r="V92" s="36" t="s">
        <v>29</v>
      </c>
      <c r="W92" s="28">
        <f t="shared" si="3"/>
        <v>7.7631932141515009E-2</v>
      </c>
      <c r="X92" s="29" t="s">
        <v>30</v>
      </c>
      <c r="Y92" s="28">
        <f t="shared" si="2"/>
        <v>9.2624831932141521E-2</v>
      </c>
      <c r="Z92" s="30" t="s">
        <v>31</v>
      </c>
      <c r="AA92" s="31">
        <v>0.1</v>
      </c>
      <c r="AB92" s="30" t="s">
        <v>32</v>
      </c>
      <c r="AC92" s="29" t="s">
        <v>32</v>
      </c>
      <c r="AD92" s="32" t="s">
        <v>33</v>
      </c>
    </row>
    <row r="93" spans="1:30" s="38" customFormat="1" x14ac:dyDescent="0.3">
      <c r="A93" s="22">
        <v>6484</v>
      </c>
      <c r="B93" s="34" t="str">
        <f>[1]Février!D98</f>
        <v>Température de mesure du pH</v>
      </c>
      <c r="C93" s="25" t="s">
        <v>87</v>
      </c>
      <c r="D93" s="25" t="s">
        <v>87</v>
      </c>
      <c r="E93" s="35" t="s">
        <v>301</v>
      </c>
      <c r="F93" s="35">
        <v>19.2</v>
      </c>
      <c r="G93" s="35" t="s">
        <v>302</v>
      </c>
      <c r="H93" s="36" t="s">
        <v>303</v>
      </c>
      <c r="I93" s="36">
        <v>18.100000000000001</v>
      </c>
      <c r="J93" s="36" t="s">
        <v>304</v>
      </c>
      <c r="K93" s="35" t="s">
        <v>305</v>
      </c>
      <c r="L93" s="35">
        <v>20.6</v>
      </c>
      <c r="M93" s="35" t="s">
        <v>306</v>
      </c>
      <c r="N93" s="36" t="s">
        <v>307</v>
      </c>
      <c r="O93" s="36">
        <v>20.100000000000001</v>
      </c>
      <c r="P93" s="36" t="s">
        <v>308</v>
      </c>
      <c r="Q93" s="35" t="s">
        <v>309</v>
      </c>
      <c r="R93" s="35">
        <v>18.899999999999999</v>
      </c>
      <c r="S93" s="35" t="s">
        <v>310</v>
      </c>
      <c r="T93" s="36" t="s">
        <v>303</v>
      </c>
      <c r="U93" s="36">
        <v>18.100000000000001</v>
      </c>
      <c r="V93" s="36" t="s">
        <v>311</v>
      </c>
      <c r="W93" s="39">
        <f t="shared" si="3"/>
        <v>19.178826434745261</v>
      </c>
      <c r="X93" s="29" t="s">
        <v>57</v>
      </c>
      <c r="Y93" s="39">
        <f t="shared" si="2"/>
        <v>22.88279482643474</v>
      </c>
      <c r="Z93" s="29" t="s">
        <v>57</v>
      </c>
      <c r="AA93" s="43">
        <v>20.6</v>
      </c>
      <c r="AB93" s="29" t="s">
        <v>57</v>
      </c>
      <c r="AC93" s="29" t="s">
        <v>57</v>
      </c>
      <c r="AD93" s="32" t="s">
        <v>33</v>
      </c>
    </row>
    <row r="94" spans="1:30" s="38" customFormat="1" x14ac:dyDescent="0.3">
      <c r="A94" s="22">
        <v>1269</v>
      </c>
      <c r="B94" s="34" t="str">
        <f>[1]Février!D99</f>
        <v>Terbutryne</v>
      </c>
      <c r="C94" s="25" t="s">
        <v>21</v>
      </c>
      <c r="D94" s="25" t="s">
        <v>58</v>
      </c>
      <c r="E94" s="35" t="s">
        <v>22</v>
      </c>
      <c r="F94" s="35">
        <v>0.05</v>
      </c>
      <c r="G94" s="35" t="s">
        <v>23</v>
      </c>
      <c r="H94" s="36" t="s">
        <v>24</v>
      </c>
      <c r="I94" s="36">
        <v>0.1</v>
      </c>
      <c r="J94" s="36" t="s">
        <v>25</v>
      </c>
      <c r="K94" s="35" t="s">
        <v>58</v>
      </c>
      <c r="L94" s="35">
        <v>0.2</v>
      </c>
      <c r="M94" s="35" t="s">
        <v>312</v>
      </c>
      <c r="N94" s="36" t="s">
        <v>22</v>
      </c>
      <c r="O94" s="36">
        <v>0.05</v>
      </c>
      <c r="P94" s="36" t="s">
        <v>27</v>
      </c>
      <c r="Q94" s="35" t="s">
        <v>24</v>
      </c>
      <c r="R94" s="35">
        <v>0.1</v>
      </c>
      <c r="S94" s="35" t="s">
        <v>28</v>
      </c>
      <c r="T94" s="36" t="s">
        <v>24</v>
      </c>
      <c r="U94" s="36">
        <v>0.1</v>
      </c>
      <c r="V94" s="36" t="s">
        <v>29</v>
      </c>
      <c r="W94" s="39">
        <f t="shared" si="3"/>
        <v>9.8537069844848876E-2</v>
      </c>
      <c r="X94" s="29">
        <v>0.32500000000000001</v>
      </c>
      <c r="Y94" s="39">
        <f t="shared" si="2"/>
        <v>0.11756733706984485</v>
      </c>
      <c r="Z94" s="30" t="s">
        <v>31</v>
      </c>
      <c r="AA94" s="43">
        <v>0.2</v>
      </c>
      <c r="AB94" s="41">
        <v>0.17</v>
      </c>
      <c r="AC94" s="29">
        <v>3.4000000000000002E-2</v>
      </c>
      <c r="AD94" s="32" t="s">
        <v>33</v>
      </c>
    </row>
    <row r="95" spans="1:30" s="38" customFormat="1" x14ac:dyDescent="0.3">
      <c r="A95" s="22">
        <v>2919</v>
      </c>
      <c r="B95" s="34" t="str">
        <f>[1]Février!D100</f>
        <v>tétrabromodiphényl éther (congénère 47)</v>
      </c>
      <c r="C95" s="25" t="s">
        <v>141</v>
      </c>
      <c r="D95" s="25" t="s">
        <v>142</v>
      </c>
      <c r="E95" s="35" t="s">
        <v>143</v>
      </c>
      <c r="F95" s="35">
        <v>0.01</v>
      </c>
      <c r="G95" s="35" t="s">
        <v>144</v>
      </c>
      <c r="H95" s="36" t="s">
        <v>145</v>
      </c>
      <c r="I95" s="36">
        <v>0.02</v>
      </c>
      <c r="J95" s="36" t="s">
        <v>146</v>
      </c>
      <c r="K95" s="35" t="s">
        <v>143</v>
      </c>
      <c r="L95" s="35">
        <v>0.01</v>
      </c>
      <c r="M95" s="35" t="s">
        <v>147</v>
      </c>
      <c r="N95" s="36" t="s">
        <v>143</v>
      </c>
      <c r="O95" s="36">
        <v>0.01</v>
      </c>
      <c r="P95" s="36" t="s">
        <v>148</v>
      </c>
      <c r="Q95" s="35" t="s">
        <v>145</v>
      </c>
      <c r="R95" s="35">
        <v>0.02</v>
      </c>
      <c r="S95" s="35" t="s">
        <v>149</v>
      </c>
      <c r="T95" s="36" t="s">
        <v>145</v>
      </c>
      <c r="U95" s="36">
        <v>0.02</v>
      </c>
      <c r="V95" s="36" t="s">
        <v>150</v>
      </c>
      <c r="W95" s="28">
        <f t="shared" si="3"/>
        <v>1.5526386428303E-2</v>
      </c>
      <c r="X95" s="29" t="s">
        <v>30</v>
      </c>
      <c r="Y95" s="28">
        <f t="shared" si="2"/>
        <v>1.8524966386428303E-2</v>
      </c>
      <c r="Z95" s="30" t="s">
        <v>31</v>
      </c>
      <c r="AA95" s="31">
        <v>0.02</v>
      </c>
      <c r="AB95" s="30" t="s">
        <v>32</v>
      </c>
      <c r="AC95" s="30" t="s">
        <v>32</v>
      </c>
      <c r="AD95" s="32" t="s">
        <v>33</v>
      </c>
    </row>
    <row r="96" spans="1:30" s="38" customFormat="1" x14ac:dyDescent="0.3">
      <c r="A96" s="22">
        <v>1272</v>
      </c>
      <c r="B96" s="34" t="str">
        <f>[1]Février!D101</f>
        <v>Tétrachloroéthylène</v>
      </c>
      <c r="C96" s="25" t="s">
        <v>214</v>
      </c>
      <c r="D96" s="25" t="s">
        <v>214</v>
      </c>
      <c r="E96" s="35" t="s">
        <v>215</v>
      </c>
      <c r="F96" s="35">
        <v>0.25</v>
      </c>
      <c r="G96" s="35" t="s">
        <v>216</v>
      </c>
      <c r="H96" s="36" t="s">
        <v>215</v>
      </c>
      <c r="I96" s="36">
        <v>0.25</v>
      </c>
      <c r="J96" s="36" t="s">
        <v>217</v>
      </c>
      <c r="K96" s="35" t="s">
        <v>215</v>
      </c>
      <c r="L96" s="35">
        <v>0.25</v>
      </c>
      <c r="M96" s="35" t="s">
        <v>218</v>
      </c>
      <c r="N96" s="36" t="s">
        <v>215</v>
      </c>
      <c r="O96" s="36">
        <v>0.25</v>
      </c>
      <c r="P96" s="36" t="s">
        <v>219</v>
      </c>
      <c r="Q96" s="35" t="s">
        <v>215</v>
      </c>
      <c r="R96" s="35">
        <v>0.25</v>
      </c>
      <c r="S96" s="35" t="s">
        <v>220</v>
      </c>
      <c r="T96" s="36" t="s">
        <v>215</v>
      </c>
      <c r="U96" s="36">
        <v>0.25</v>
      </c>
      <c r="V96" s="36" t="s">
        <v>221</v>
      </c>
      <c r="W96" s="28">
        <f t="shared" si="3"/>
        <v>0.25</v>
      </c>
      <c r="X96" s="29">
        <v>500</v>
      </c>
      <c r="Y96" s="28">
        <f t="shared" si="2"/>
        <v>0.29828199999999999</v>
      </c>
      <c r="Z96" s="30">
        <v>10</v>
      </c>
      <c r="AA96" s="31">
        <v>0.25</v>
      </c>
      <c r="AB96" s="30" t="s">
        <v>32</v>
      </c>
      <c r="AC96" s="29" t="s">
        <v>32</v>
      </c>
      <c r="AD96" s="32" t="s">
        <v>33</v>
      </c>
    </row>
    <row r="97" spans="1:30" s="38" customFormat="1" x14ac:dyDescent="0.3">
      <c r="A97" s="22">
        <v>1276</v>
      </c>
      <c r="B97" s="34" t="str">
        <f>[1]Février!D102</f>
        <v>Tétrachlorure de carbone</v>
      </c>
      <c r="C97" s="25" t="s">
        <v>214</v>
      </c>
      <c r="D97" s="25" t="s">
        <v>214</v>
      </c>
      <c r="E97" s="35" t="s">
        <v>215</v>
      </c>
      <c r="F97" s="35">
        <v>0.25</v>
      </c>
      <c r="G97" s="35" t="s">
        <v>216</v>
      </c>
      <c r="H97" s="36" t="s">
        <v>215</v>
      </c>
      <c r="I97" s="36">
        <v>0.25</v>
      </c>
      <c r="J97" s="36" t="s">
        <v>217</v>
      </c>
      <c r="K97" s="35" t="s">
        <v>215</v>
      </c>
      <c r="L97" s="35">
        <v>0.25</v>
      </c>
      <c r="M97" s="35" t="s">
        <v>218</v>
      </c>
      <c r="N97" s="36" t="s">
        <v>215</v>
      </c>
      <c r="O97" s="36">
        <v>0.25</v>
      </c>
      <c r="P97" s="36" t="s">
        <v>219</v>
      </c>
      <c r="Q97" s="35" t="s">
        <v>215</v>
      </c>
      <c r="R97" s="35">
        <v>0.25</v>
      </c>
      <c r="S97" s="35" t="s">
        <v>220</v>
      </c>
      <c r="T97" s="36" t="s">
        <v>215</v>
      </c>
      <c r="U97" s="36">
        <v>0.25</v>
      </c>
      <c r="V97" s="36" t="s">
        <v>221</v>
      </c>
      <c r="W97" s="28">
        <f t="shared" si="3"/>
        <v>0.25</v>
      </c>
      <c r="X97" s="29">
        <v>600</v>
      </c>
      <c r="Y97" s="28">
        <f t="shared" si="2"/>
        <v>0.29828199999999999</v>
      </c>
      <c r="Z97" s="30">
        <v>1</v>
      </c>
      <c r="AA97" s="31">
        <v>0.25</v>
      </c>
      <c r="AB97" s="30" t="s">
        <v>32</v>
      </c>
      <c r="AC97" s="29" t="s">
        <v>32</v>
      </c>
      <c r="AD97" s="32" t="s">
        <v>33</v>
      </c>
    </row>
    <row r="98" spans="1:30" s="38" customFormat="1" x14ac:dyDescent="0.3">
      <c r="A98" s="22">
        <v>1713</v>
      </c>
      <c r="B98" s="34" t="str">
        <f>[1]Février!D103</f>
        <v>Thiabendazole</v>
      </c>
      <c r="C98" s="25" t="s">
        <v>21</v>
      </c>
      <c r="D98" s="25" t="s">
        <v>58</v>
      </c>
      <c r="E98" s="35" t="s">
        <v>22</v>
      </c>
      <c r="F98" s="35">
        <v>0.05</v>
      </c>
      <c r="G98" s="35" t="s">
        <v>23</v>
      </c>
      <c r="H98" s="36" t="s">
        <v>24</v>
      </c>
      <c r="I98" s="36">
        <v>0.1</v>
      </c>
      <c r="J98" s="36" t="s">
        <v>25</v>
      </c>
      <c r="K98" s="35" t="s">
        <v>196</v>
      </c>
      <c r="L98" s="35">
        <v>0.11</v>
      </c>
      <c r="M98" s="35" t="s">
        <v>313</v>
      </c>
      <c r="N98" s="36" t="s">
        <v>22</v>
      </c>
      <c r="O98" s="36">
        <v>0.05</v>
      </c>
      <c r="P98" s="36" t="s">
        <v>27</v>
      </c>
      <c r="Q98" s="35" t="s">
        <v>24</v>
      </c>
      <c r="R98" s="35">
        <v>0.1</v>
      </c>
      <c r="S98" s="35" t="s">
        <v>28</v>
      </c>
      <c r="T98" s="36" t="s">
        <v>314</v>
      </c>
      <c r="U98" s="36">
        <v>0.56000000000000005</v>
      </c>
      <c r="V98" s="36" t="s">
        <v>315</v>
      </c>
      <c r="W98" s="39">
        <f t="shared" si="3"/>
        <v>0.15346164170290438</v>
      </c>
      <c r="X98" s="29" t="s">
        <v>30</v>
      </c>
      <c r="Y98" s="39">
        <f t="shared" si="2"/>
        <v>0.18309938164170289</v>
      </c>
      <c r="Z98" s="30" t="s">
        <v>31</v>
      </c>
      <c r="AA98" s="43">
        <v>0.56000000000000005</v>
      </c>
      <c r="AB98" s="30" t="s">
        <v>32</v>
      </c>
      <c r="AC98" s="29" t="s">
        <v>32</v>
      </c>
      <c r="AD98" s="32" t="s">
        <v>33</v>
      </c>
    </row>
    <row r="99" spans="1:30" s="38" customFormat="1" x14ac:dyDescent="0.3">
      <c r="A99" s="22">
        <v>1373</v>
      </c>
      <c r="B99" s="34" t="str">
        <f>[1]Février!D104</f>
        <v>Titane</v>
      </c>
      <c r="C99" s="25" t="s">
        <v>103</v>
      </c>
      <c r="D99" s="25" t="s">
        <v>103</v>
      </c>
      <c r="E99" s="35" t="s">
        <v>104</v>
      </c>
      <c r="F99" s="35">
        <v>5</v>
      </c>
      <c r="G99" s="35" t="s">
        <v>316</v>
      </c>
      <c r="H99" s="36" t="s">
        <v>317</v>
      </c>
      <c r="I99" s="36">
        <v>29</v>
      </c>
      <c r="J99" s="36" t="s">
        <v>318</v>
      </c>
      <c r="K99" s="35" t="s">
        <v>104</v>
      </c>
      <c r="L99" s="35">
        <v>5</v>
      </c>
      <c r="M99" s="35" t="s">
        <v>319</v>
      </c>
      <c r="N99" s="36" t="s">
        <v>104</v>
      </c>
      <c r="O99" s="36">
        <v>5</v>
      </c>
      <c r="P99" s="36" t="s">
        <v>320</v>
      </c>
      <c r="Q99" s="35" t="s">
        <v>321</v>
      </c>
      <c r="R99" s="35">
        <v>11</v>
      </c>
      <c r="S99" s="35" t="s">
        <v>322</v>
      </c>
      <c r="T99" s="36" t="s">
        <v>104</v>
      </c>
      <c r="U99" s="36">
        <v>5</v>
      </c>
      <c r="V99" s="36" t="s">
        <v>107</v>
      </c>
      <c r="W99" s="39">
        <f t="shared" si="3"/>
        <v>9.439040103076179</v>
      </c>
      <c r="X99" s="29" t="s">
        <v>30</v>
      </c>
      <c r="Y99" s="39">
        <f t="shared" si="2"/>
        <v>11.261983040103074</v>
      </c>
      <c r="Z99" s="30">
        <v>100</v>
      </c>
      <c r="AA99" s="43">
        <v>29</v>
      </c>
      <c r="AB99" s="30" t="s">
        <v>32</v>
      </c>
      <c r="AC99" s="29" t="s">
        <v>32</v>
      </c>
      <c r="AD99" s="32" t="s">
        <v>33</v>
      </c>
    </row>
    <row r="100" spans="1:30" s="38" customFormat="1" x14ac:dyDescent="0.3">
      <c r="A100" s="22">
        <v>1278</v>
      </c>
      <c r="B100" s="34" t="str">
        <f>[1]Février!D105</f>
        <v>Toluene</v>
      </c>
      <c r="C100" s="25" t="s">
        <v>87</v>
      </c>
      <c r="D100" s="25" t="s">
        <v>87</v>
      </c>
      <c r="E100" s="35" t="s">
        <v>88</v>
      </c>
      <c r="F100" s="35">
        <v>0.5</v>
      </c>
      <c r="G100" s="35" t="s">
        <v>89</v>
      </c>
      <c r="H100" s="36" t="s">
        <v>88</v>
      </c>
      <c r="I100" s="36">
        <v>0.5</v>
      </c>
      <c r="J100" s="36" t="s">
        <v>90</v>
      </c>
      <c r="K100" s="35" t="s">
        <v>291</v>
      </c>
      <c r="L100" s="35">
        <v>7.4</v>
      </c>
      <c r="M100" s="35" t="s">
        <v>323</v>
      </c>
      <c r="N100" s="36" t="s">
        <v>324</v>
      </c>
      <c r="O100" s="36">
        <v>3.1</v>
      </c>
      <c r="P100" s="36" t="s">
        <v>325</v>
      </c>
      <c r="Q100" s="35" t="s">
        <v>326</v>
      </c>
      <c r="R100" s="35">
        <v>2.2999999999999998</v>
      </c>
      <c r="S100" s="35" t="s">
        <v>327</v>
      </c>
      <c r="T100" s="36" t="s">
        <v>112</v>
      </c>
      <c r="U100" s="36">
        <v>1.8</v>
      </c>
      <c r="V100" s="36" t="s">
        <v>328</v>
      </c>
      <c r="W100" s="39">
        <f t="shared" si="3"/>
        <v>2.6330219573737046</v>
      </c>
      <c r="X100" s="29" t="s">
        <v>30</v>
      </c>
      <c r="Y100" s="39">
        <f t="shared" si="2"/>
        <v>3.1415322219573731</v>
      </c>
      <c r="Z100" s="30" t="s">
        <v>31</v>
      </c>
      <c r="AA100" s="40">
        <v>7.4</v>
      </c>
      <c r="AB100" s="30" t="s">
        <v>32</v>
      </c>
      <c r="AC100" s="29" t="s">
        <v>32</v>
      </c>
      <c r="AD100" s="32" t="s">
        <v>33</v>
      </c>
    </row>
    <row r="101" spans="1:30" s="38" customFormat="1" x14ac:dyDescent="0.3">
      <c r="A101" s="22">
        <v>2920</v>
      </c>
      <c r="B101" s="34" t="str">
        <f>[1]Février!D106</f>
        <v>Tribromodiphenyl ether (BDE28)</v>
      </c>
      <c r="C101" s="25" t="s">
        <v>141</v>
      </c>
      <c r="D101" s="25" t="s">
        <v>142</v>
      </c>
      <c r="E101" s="35" t="s">
        <v>143</v>
      </c>
      <c r="F101" s="35">
        <v>0.01</v>
      </c>
      <c r="G101" s="35" t="s">
        <v>144</v>
      </c>
      <c r="H101" s="36" t="s">
        <v>145</v>
      </c>
      <c r="I101" s="36">
        <v>0.02</v>
      </c>
      <c r="J101" s="36" t="s">
        <v>146</v>
      </c>
      <c r="K101" s="35" t="s">
        <v>143</v>
      </c>
      <c r="L101" s="35">
        <v>0.01</v>
      </c>
      <c r="M101" s="35" t="s">
        <v>147</v>
      </c>
      <c r="N101" s="36" t="s">
        <v>143</v>
      </c>
      <c r="O101" s="36">
        <v>0.01</v>
      </c>
      <c r="P101" s="36" t="s">
        <v>148</v>
      </c>
      <c r="Q101" s="35" t="s">
        <v>145</v>
      </c>
      <c r="R101" s="35">
        <v>0.02</v>
      </c>
      <c r="S101" s="35" t="s">
        <v>149</v>
      </c>
      <c r="T101" s="36" t="s">
        <v>145</v>
      </c>
      <c r="U101" s="36">
        <v>0.02</v>
      </c>
      <c r="V101" s="36" t="s">
        <v>150</v>
      </c>
      <c r="W101" s="28">
        <f t="shared" si="3"/>
        <v>1.5526386428303E-2</v>
      </c>
      <c r="X101" s="29" t="s">
        <v>30</v>
      </c>
      <c r="Y101" s="28">
        <f t="shared" si="2"/>
        <v>1.8524966386428303E-2</v>
      </c>
      <c r="Z101" s="30" t="s">
        <v>31</v>
      </c>
      <c r="AA101" s="31">
        <v>0.02</v>
      </c>
      <c r="AB101" s="30" t="s">
        <v>32</v>
      </c>
      <c r="AC101" s="30" t="s">
        <v>32</v>
      </c>
      <c r="AD101" s="32" t="s">
        <v>33</v>
      </c>
    </row>
    <row r="102" spans="1:30" s="38" customFormat="1" x14ac:dyDescent="0.3">
      <c r="A102" s="22">
        <v>2879</v>
      </c>
      <c r="B102" s="34" t="str">
        <f>[1]Février!D107</f>
        <v>Tributylétain cation</v>
      </c>
      <c r="C102" s="25" t="s">
        <v>141</v>
      </c>
      <c r="D102" s="25" t="s">
        <v>141</v>
      </c>
      <c r="E102" s="35" t="s">
        <v>143</v>
      </c>
      <c r="F102" s="35">
        <v>0.01</v>
      </c>
      <c r="G102" s="35" t="s">
        <v>144</v>
      </c>
      <c r="H102" s="36" t="s">
        <v>143</v>
      </c>
      <c r="I102" s="36">
        <v>0.01</v>
      </c>
      <c r="J102" s="36" t="s">
        <v>184</v>
      </c>
      <c r="K102" s="35" t="s">
        <v>143</v>
      </c>
      <c r="L102" s="35">
        <v>0.01</v>
      </c>
      <c r="M102" s="35" t="s">
        <v>147</v>
      </c>
      <c r="N102" s="36" t="s">
        <v>143</v>
      </c>
      <c r="O102" s="36">
        <v>0.01</v>
      </c>
      <c r="P102" s="36" t="s">
        <v>148</v>
      </c>
      <c r="Q102" s="35" t="s">
        <v>143</v>
      </c>
      <c r="R102" s="35">
        <v>0.01</v>
      </c>
      <c r="S102" s="35" t="s">
        <v>185</v>
      </c>
      <c r="T102" s="36" t="s">
        <v>143</v>
      </c>
      <c r="U102" s="36">
        <v>0.01</v>
      </c>
      <c r="V102" s="36" t="s">
        <v>186</v>
      </c>
      <c r="W102" s="28">
        <f t="shared" si="3"/>
        <v>9.9999999999999985E-3</v>
      </c>
      <c r="X102" s="29">
        <v>0.01</v>
      </c>
      <c r="Y102" s="28">
        <f t="shared" si="2"/>
        <v>1.1931279999999999E-2</v>
      </c>
      <c r="Z102" s="30" t="s">
        <v>31</v>
      </c>
      <c r="AA102" s="31">
        <v>0.01</v>
      </c>
      <c r="AB102" s="41">
        <v>7.4999999999999997E-3</v>
      </c>
      <c r="AC102" s="29">
        <v>1.5E-3</v>
      </c>
      <c r="AD102" s="32" t="s">
        <v>33</v>
      </c>
    </row>
    <row r="103" spans="1:30" s="38" customFormat="1" x14ac:dyDescent="0.3">
      <c r="A103" s="22">
        <v>1286</v>
      </c>
      <c r="B103" s="34" t="str">
        <f>[1]Février!D108</f>
        <v>Trichloroéthylène</v>
      </c>
      <c r="C103" s="25" t="s">
        <v>214</v>
      </c>
      <c r="D103" s="25">
        <v>0.5</v>
      </c>
      <c r="E103" s="35" t="s">
        <v>215</v>
      </c>
      <c r="F103" s="35">
        <v>0.25</v>
      </c>
      <c r="G103" s="35" t="s">
        <v>216</v>
      </c>
      <c r="H103" s="36" t="s">
        <v>215</v>
      </c>
      <c r="I103" s="36">
        <v>0.25</v>
      </c>
      <c r="J103" s="36" t="s">
        <v>217</v>
      </c>
      <c r="K103" s="35" t="s">
        <v>215</v>
      </c>
      <c r="L103" s="35">
        <v>0.25</v>
      </c>
      <c r="M103" s="35" t="s">
        <v>218</v>
      </c>
      <c r="N103" s="36" t="s">
        <v>215</v>
      </c>
      <c r="O103" s="36">
        <v>0.25</v>
      </c>
      <c r="P103" s="36" t="s">
        <v>219</v>
      </c>
      <c r="Q103" s="35" t="s">
        <v>215</v>
      </c>
      <c r="R103" s="35">
        <v>0.25</v>
      </c>
      <c r="S103" s="35" t="s">
        <v>220</v>
      </c>
      <c r="T103" s="36" t="s">
        <v>215</v>
      </c>
      <c r="U103" s="36">
        <v>0.25</v>
      </c>
      <c r="V103" s="36" t="s">
        <v>221</v>
      </c>
      <c r="W103" s="28">
        <f t="shared" si="3"/>
        <v>0.25</v>
      </c>
      <c r="X103" s="29">
        <v>500</v>
      </c>
      <c r="Y103" s="28">
        <f t="shared" si="2"/>
        <v>0.29828199999999999</v>
      </c>
      <c r="Z103" s="30">
        <v>10</v>
      </c>
      <c r="AA103" s="37">
        <v>0.25</v>
      </c>
      <c r="AB103" s="30" t="s">
        <v>32</v>
      </c>
      <c r="AC103" s="29" t="s">
        <v>32</v>
      </c>
      <c r="AD103" s="32" t="s">
        <v>33</v>
      </c>
    </row>
    <row r="104" spans="1:30" s="38" customFormat="1" x14ac:dyDescent="0.3">
      <c r="A104" s="22">
        <v>6372</v>
      </c>
      <c r="B104" s="34" t="str">
        <f>[1]Février!D109</f>
        <v>Triphénylétain cation</v>
      </c>
      <c r="C104" s="25" t="s">
        <v>141</v>
      </c>
      <c r="D104" s="25" t="s">
        <v>142</v>
      </c>
      <c r="E104" s="35" t="s">
        <v>143</v>
      </c>
      <c r="F104" s="35">
        <v>0.01</v>
      </c>
      <c r="G104" s="35" t="s">
        <v>144</v>
      </c>
      <c r="H104" s="36" t="s">
        <v>143</v>
      </c>
      <c r="I104" s="36">
        <v>0.01</v>
      </c>
      <c r="J104" s="36" t="s">
        <v>184</v>
      </c>
      <c r="K104" s="35" t="s">
        <v>143</v>
      </c>
      <c r="L104" s="35">
        <v>0.01</v>
      </c>
      <c r="M104" s="35" t="s">
        <v>147</v>
      </c>
      <c r="N104" s="36" t="s">
        <v>143</v>
      </c>
      <c r="O104" s="36">
        <v>0.01</v>
      </c>
      <c r="P104" s="36" t="s">
        <v>148</v>
      </c>
      <c r="Q104" s="35" t="s">
        <v>143</v>
      </c>
      <c r="R104" s="35">
        <v>0.01</v>
      </c>
      <c r="S104" s="35" t="s">
        <v>185</v>
      </c>
      <c r="T104" s="36" t="s">
        <v>143</v>
      </c>
      <c r="U104" s="36">
        <v>0.01</v>
      </c>
      <c r="V104" s="36" t="s">
        <v>186</v>
      </c>
      <c r="W104" s="28">
        <f t="shared" si="3"/>
        <v>9.9999999999999985E-3</v>
      </c>
      <c r="X104" s="29" t="s">
        <v>30</v>
      </c>
      <c r="Y104" s="28">
        <f t="shared" si="2"/>
        <v>1.1931279999999999E-2</v>
      </c>
      <c r="Z104" s="30" t="s">
        <v>31</v>
      </c>
      <c r="AA104" s="31">
        <v>0.01</v>
      </c>
      <c r="AB104" s="30" t="s">
        <v>32</v>
      </c>
      <c r="AC104" s="29" t="s">
        <v>32</v>
      </c>
      <c r="AD104" s="32" t="s">
        <v>33</v>
      </c>
    </row>
    <row r="105" spans="1:30" s="38" customFormat="1" x14ac:dyDescent="0.3">
      <c r="A105" s="22">
        <v>1780</v>
      </c>
      <c r="B105" s="34" t="str">
        <f>[1]Février!D111</f>
        <v>Xylène</v>
      </c>
      <c r="C105" s="25" t="s">
        <v>171</v>
      </c>
      <c r="D105" s="25" t="s">
        <v>171</v>
      </c>
      <c r="E105" s="35" t="s">
        <v>88</v>
      </c>
      <c r="F105" s="35">
        <v>0.5</v>
      </c>
      <c r="G105" s="35" t="s">
        <v>89</v>
      </c>
      <c r="H105" s="36" t="s">
        <v>88</v>
      </c>
      <c r="I105" s="36">
        <v>0.5</v>
      </c>
      <c r="J105" s="36" t="s">
        <v>90</v>
      </c>
      <c r="K105" s="35" t="s">
        <v>88</v>
      </c>
      <c r="L105" s="35">
        <v>0.5</v>
      </c>
      <c r="M105" s="35" t="s">
        <v>91</v>
      </c>
      <c r="N105" s="36" t="s">
        <v>88</v>
      </c>
      <c r="O105" s="36">
        <v>0.5</v>
      </c>
      <c r="P105" s="36" t="s">
        <v>92</v>
      </c>
      <c r="Q105" s="35" t="s">
        <v>88</v>
      </c>
      <c r="R105" s="35">
        <v>0.5</v>
      </c>
      <c r="S105" s="35" t="s">
        <v>93</v>
      </c>
      <c r="T105" s="36" t="s">
        <v>88</v>
      </c>
      <c r="U105" s="36">
        <v>0.5</v>
      </c>
      <c r="V105" s="36" t="s">
        <v>94</v>
      </c>
      <c r="W105" s="28">
        <f t="shared" si="3"/>
        <v>0.5</v>
      </c>
      <c r="X105" s="29" t="s">
        <v>30</v>
      </c>
      <c r="Y105" s="28">
        <f t="shared" si="2"/>
        <v>0.59656399999999998</v>
      </c>
      <c r="Z105" s="30" t="s">
        <v>31</v>
      </c>
      <c r="AA105" s="31">
        <v>0.5</v>
      </c>
      <c r="AB105" s="30" t="s">
        <v>32</v>
      </c>
      <c r="AC105" s="29" t="s">
        <v>32</v>
      </c>
      <c r="AD105" s="32" t="s">
        <v>33</v>
      </c>
    </row>
    <row r="106" spans="1:30" s="38" customFormat="1" x14ac:dyDescent="0.3">
      <c r="A106" s="22">
        <v>1383</v>
      </c>
      <c r="B106" s="34" t="str">
        <f>[1]Février!D112</f>
        <v>Zinc</v>
      </c>
      <c r="C106" s="25" t="s">
        <v>79</v>
      </c>
      <c r="D106" s="25" t="s">
        <v>79</v>
      </c>
      <c r="E106" s="35" t="s">
        <v>329</v>
      </c>
      <c r="F106" s="35">
        <v>61</v>
      </c>
      <c r="G106" s="35" t="s">
        <v>330</v>
      </c>
      <c r="H106" s="36" t="s">
        <v>331</v>
      </c>
      <c r="I106" s="36">
        <v>131</v>
      </c>
      <c r="J106" s="36" t="s">
        <v>332</v>
      </c>
      <c r="K106" s="35" t="s">
        <v>333</v>
      </c>
      <c r="L106" s="35">
        <v>100</v>
      </c>
      <c r="M106" s="35" t="s">
        <v>334</v>
      </c>
      <c r="N106" s="36" t="s">
        <v>138</v>
      </c>
      <c r="O106" s="36">
        <v>56</v>
      </c>
      <c r="P106" s="36" t="s">
        <v>335</v>
      </c>
      <c r="Q106" s="35" t="s">
        <v>336</v>
      </c>
      <c r="R106" s="35">
        <v>168</v>
      </c>
      <c r="S106" s="35" t="s">
        <v>337</v>
      </c>
      <c r="T106" s="36" t="s">
        <v>338</v>
      </c>
      <c r="U106" s="36">
        <v>115</v>
      </c>
      <c r="V106" s="36" t="s">
        <v>339</v>
      </c>
      <c r="W106" s="39">
        <f t="shared" si="3"/>
        <v>112.81054383421915</v>
      </c>
      <c r="X106" s="44" t="s">
        <v>30</v>
      </c>
      <c r="Y106" s="42">
        <f t="shared" si="2"/>
        <v>134.59741854383421</v>
      </c>
      <c r="Z106" s="45">
        <v>100</v>
      </c>
      <c r="AA106" s="40">
        <v>168</v>
      </c>
      <c r="AB106" s="45" t="s">
        <v>32</v>
      </c>
      <c r="AC106" s="44" t="s">
        <v>32</v>
      </c>
      <c r="AD106" s="32" t="s">
        <v>140</v>
      </c>
    </row>
    <row r="107" spans="1:30" s="38" customFormat="1" x14ac:dyDescent="0.3"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7"/>
      <c r="Y107" s="46"/>
      <c r="Z107" s="48"/>
      <c r="AA107" s="46"/>
      <c r="AB107" s="48"/>
      <c r="AC107" s="48"/>
      <c r="AD107" s="46"/>
    </row>
    <row r="108" spans="1:30" s="38" customFormat="1" x14ac:dyDescent="0.3">
      <c r="A108" s="34"/>
      <c r="B108" s="8" t="s">
        <v>340</v>
      </c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50"/>
      <c r="Y108" s="49"/>
      <c r="Z108" s="50"/>
      <c r="AA108" s="49"/>
      <c r="AB108" s="50"/>
      <c r="AC108" s="50"/>
      <c r="AD108" s="49"/>
    </row>
    <row r="109" spans="1:30" s="38" customFormat="1" x14ac:dyDescent="0.3">
      <c r="A109" s="25">
        <v>7705</v>
      </c>
      <c r="B109" s="34" t="str">
        <f>[1]Février!D90</f>
        <v>Somme 6 PBDE</v>
      </c>
      <c r="C109" s="25"/>
      <c r="D109" s="25"/>
      <c r="E109" s="35" t="s">
        <v>210</v>
      </c>
      <c r="F109" s="35">
        <f>IF(REPLACE(E56,1,1,"")/2=F56,0,F56)+IF(REPLACE(E57,1,1,"")/2=F57,0,F57)+IF(REPLACE(E83,1,1,"")/2=F83,0,F83)+IF(REPLACE(E84,1,1,"")/2=F84,0,F84)+IF(REPLACE(E95,1,1,"")/2=F95,0,F95)+IF(REPLACE(E101,1,1,"")/2=F101,0,F101)</f>
        <v>0</v>
      </c>
      <c r="G109" s="35" t="s">
        <v>211</v>
      </c>
      <c r="H109" s="36" t="s">
        <v>210</v>
      </c>
      <c r="I109" s="36">
        <f>IF(REPLACE(H56,1,1,"")/2=I56,0,I56)+IF(REPLACE(H57,1,1,"")/2=I57,0,I57)+IF(REPLACE(H83,1,1,"")/2=I83,0,I83)+IF(REPLACE(H84,1,1,"")/2=I84,0,I84)+IF(REPLACE(H95,1,1,"")/2=I95,0,I95)+IF(REPLACE(H101,1,1,"")/2=I101,0,I101)</f>
        <v>0</v>
      </c>
      <c r="J109" s="36" t="s">
        <v>281</v>
      </c>
      <c r="K109" s="35" t="s">
        <v>210</v>
      </c>
      <c r="L109" s="35">
        <f>IF(REPLACE(K56,1,1,"")/2=L56,0,L56)+IF(REPLACE(K57,1,1,"")/2=L57,0,L57)+IF(REPLACE(K83,1,1,"")/2=L83,0,L83)+IF(REPLACE(K84,1,1,"")/2=L84,0,L84)+IF(REPLACE(K95,1,1,"")/2=L95,0,L95)+IF(REPLACE(K101,1,1,"")/2=L101,0,L101)</f>
        <v>0</v>
      </c>
      <c r="M109" s="35" t="s">
        <v>212</v>
      </c>
      <c r="N109" s="36" t="s">
        <v>210</v>
      </c>
      <c r="O109" s="36">
        <f>IF(REPLACE(N56,1,1,"")/2=O56,0,O56)+IF(REPLACE(N57,1,1,"")/2=O57,0,O57)+IF(REPLACE(N83,1,1,"")/2=O83,0,O83)+IF(REPLACE(N84,1,1,"")/2=O84,0,O84)+IF(REPLACE(N95,1,1,"")/2=O95,0,O95)+IF(REPLACE(N101,1,1,"")/2=O101,0,O101)</f>
        <v>0</v>
      </c>
      <c r="P109" s="36" t="s">
        <v>213</v>
      </c>
      <c r="Q109" s="35" t="s">
        <v>210</v>
      </c>
      <c r="R109" s="35">
        <f>IF(REPLACE(Q56,1,1,"")/2=R56,0,R56)+IF(REPLACE(Q57,1,1,"")/2=R57,0,R57)+IF(REPLACE(Q83,1,1,"")/2=R83,0,R83)+IF(REPLACE(Q84,1,1,"")/2=R84,0,R84)+IF(REPLACE(Q95,1,1,"")/2=R95,0,R95)+IF(REPLACE(Q101,1,1,"")/2=R101,0,R101)</f>
        <v>0</v>
      </c>
      <c r="S109" s="35" t="s">
        <v>282</v>
      </c>
      <c r="T109" s="36" t="s">
        <v>210</v>
      </c>
      <c r="U109" s="36">
        <f>IF(REPLACE(T56,1,1,"")/2=U56,0,U56)+IF(REPLACE(T57,1,1,"")/2=U57,0,U57)+IF(REPLACE(T83,1,1,"")/2=U83,0,U83)+IF(REPLACE(T84,1,1,"")/2=U84,0,U84)+IF(REPLACE(T95,1,1,"")/2=U95,0,U95)+IF(REPLACE(T101,1,1,"")/2=U101,0,U101)</f>
        <v>0</v>
      </c>
      <c r="V109" s="51" t="s">
        <v>283</v>
      </c>
      <c r="W109" s="28">
        <f t="shared" ref="W109:W117" si="4">((F109*$F$119)+($I$119*I109)+(L109*$L$119)+(O109*$O$119)+($R$119*R109)+(U109*$U$119))/($U$119+$R$119+$O$119+$L$119+$I$119+$F$119)</f>
        <v>0</v>
      </c>
      <c r="X109" s="52" t="s">
        <v>30</v>
      </c>
      <c r="Y109" s="28">
        <f>W109*0.000001*$C$122</f>
        <v>0</v>
      </c>
      <c r="Z109" s="52" t="s">
        <v>31</v>
      </c>
      <c r="AA109" s="28">
        <f>MAX(U109,R109,O109,L109,I109,F109)</f>
        <v>0</v>
      </c>
      <c r="AB109" s="53">
        <v>7.0000000000000007E-2</v>
      </c>
      <c r="AC109" s="52">
        <v>1.4E-2</v>
      </c>
      <c r="AD109" s="32" t="s">
        <v>33</v>
      </c>
    </row>
    <row r="110" spans="1:30" s="38" customFormat="1" x14ac:dyDescent="0.3">
      <c r="A110" s="25">
        <v>8430</v>
      </c>
      <c r="B110" s="34" t="str">
        <f>[1]Février!D91</f>
        <v>Somme 8 PBDE</v>
      </c>
      <c r="C110" s="25"/>
      <c r="D110" s="25"/>
      <c r="E110" s="35"/>
      <c r="F110" s="35">
        <f>IF(REPLACE(E39,1,1,"")/2=F39,0,F39)+IF(REPLACE(E53,1,1,"")/2=F53,0,F53)+IF(REPLACE(E56,1,1,"")/2=F56,0,F56)+IF(REPLACE(E57,1,1,"")/2=F57,0,F57)+IF(REPLACE(E83,1,1,"")/2=F83,0,F83)+IF(REPLACE(E84,1,1,"")/2=F84,0,F84)+IF(REPLACE(E95,1,1,"")/2=F95,0,F95)+IF(REPLACE(E101,1,1,"")/2=F101,0,F101)</f>
        <v>0</v>
      </c>
      <c r="G110" s="35"/>
      <c r="H110" s="36"/>
      <c r="I110" s="36">
        <f>IF(REPLACE(H39,1,1,"")/2=I39,0,I39)+IF(REPLACE(H53,1,1,"")/2=I53,0,I53)+IF(REPLACE(H56,1,1,"")/2=I56,0,I56)+IF(REPLACE(H57,1,1,"")/2=I57,0,I57)+IF(REPLACE(H83,1,1,"")/2=I83,0,I83)+IF(REPLACE(H84,1,1,"")/2=I84,0,I84)+IF(REPLACE(H95,1,1,"")/2=I95,0,I95)+IF(REPLACE(H101,1,1,"")/2=I101,0,I101)</f>
        <v>0.15</v>
      </c>
      <c r="J110" s="36"/>
      <c r="K110" s="35"/>
      <c r="L110" s="35">
        <f>IF(REPLACE(K39,1,1,"")/2=L39,0,L39)+IF(REPLACE(K53,1,1,"")/2=L53,0,L53)+IF(REPLACE(K56,1,1,"")/2=L56,0,L56)+IF(REPLACE(K57,1,1,"")/2=L57,0,L57)+IF(REPLACE(K83,1,1,"")/2=L83,0,L83)+IF(REPLACE(K84,1,1,"")/2=L84,0,L84)+IF(REPLACE(K95,1,1,"")/2=L95,0,L95)+IF(REPLACE(K101,1,1,"")/2=L101,0,L101)</f>
        <v>7.0000000000000007E-2</v>
      </c>
      <c r="M110" s="35"/>
      <c r="N110" s="36"/>
      <c r="O110" s="36">
        <f>IF(REPLACE(N39,1,1,"")/2=O39,0,O39)+IF(REPLACE(N53,1,1,"")/2=O53,0,O53)+IF(REPLACE(N56,1,1,"")/2=O56,0,O56)+IF(REPLACE(N57,1,1,"")/2=O57,0,O57)+IF(REPLACE(N83,1,1,"")/2=O83,0,O83)+IF(REPLACE(N84,1,1,"")/2=O84,0,O84)+IF(REPLACE(N95,1,1,"")/2=O95,0,O95)+IF(REPLACE(N101,1,1,"")/2=O101,0,O101)</f>
        <v>0</v>
      </c>
      <c r="P110" s="36"/>
      <c r="Q110" s="35"/>
      <c r="R110" s="35">
        <f>IF(REPLACE(Q39,1,1,"")/2=R39,0,R39)+IF(REPLACE(Q53,1,1,"")/2=R53,0,R53)+IF(REPLACE(Q56,1,1,"")/2=R56,0,R56)+IF(REPLACE(Q57,1,1,"")/2=R57,0,R57)+IF(REPLACE(Q83,1,1,"")/2=R83,0,R83)+IF(REPLACE(Q84,1,1,"")/2=R84,0,R84)+IF(REPLACE(Q95,1,1,"")/2=R95,0,R95)+IF(REPLACE(Q101,1,1,"")/2=R101,0,R101)</f>
        <v>0.13</v>
      </c>
      <c r="S110" s="35"/>
      <c r="T110" s="36"/>
      <c r="U110" s="36">
        <f>IF(REPLACE(T39,1,1,"")/2=U39,0,U39)+IF(REPLACE(T53,1,1,"")/2=U53,0,U53)+IF(REPLACE(T56,1,1,"")/2=U56,0,U56)+IF(REPLACE(T57,1,1,"")/2=U57,0,U57)+IF(REPLACE(T83,1,1,"")/2=U83,0,U83)+IF(REPLACE(T84,1,1,"")/2=U84,0,U84)+IF(REPLACE(T95,1,1,"")/2=U95,0,U95)+IF(REPLACE(T101,1,1,"")/2=U101,0,U101)</f>
        <v>0.33</v>
      </c>
      <c r="V110" s="51"/>
      <c r="W110" s="54">
        <f t="shared" si="4"/>
        <v>0.11315831856981802</v>
      </c>
      <c r="X110" s="55" t="s">
        <v>30</v>
      </c>
      <c r="Y110" s="56">
        <f t="shared" ref="Y110:Y117" si="5">W110*0.000001*$C$122</f>
        <v>0.13501235831856984</v>
      </c>
      <c r="Z110" s="55">
        <v>1</v>
      </c>
      <c r="AA110" s="54">
        <f t="shared" ref="AA110:AA117" si="6">MAX(U110,R110,O110,L110,I110,F110)</f>
        <v>0.33</v>
      </c>
      <c r="AB110" s="52" t="s">
        <v>341</v>
      </c>
      <c r="AC110" s="52" t="s">
        <v>32</v>
      </c>
      <c r="AD110" s="32" t="s">
        <v>33</v>
      </c>
    </row>
    <row r="111" spans="1:30" s="38" customFormat="1" x14ac:dyDescent="0.3">
      <c r="A111" s="25">
        <v>7330</v>
      </c>
      <c r="B111" s="34" t="str">
        <f>[1]Février!D93</f>
        <v>Somme de 4 organostanniques</v>
      </c>
      <c r="C111" s="25"/>
      <c r="D111" s="25"/>
      <c r="E111" s="35"/>
      <c r="F111" s="35">
        <f>IF(REPLACE(E42,1,1,"")/2=F42,0,F42)+IF(REPLACE(E70,1,1,"")/2=F70,0,F70)+IF(REPLACE(E102,1,1,"")/2=F102,0,F102)+IF(REPLACE(E104,1,1,"")/2=F104,0,F104)</f>
        <v>0</v>
      </c>
      <c r="G111" s="35"/>
      <c r="H111" s="36"/>
      <c r="I111" s="36">
        <f>IF(REPLACE(H42,1,1,"")/2=I42,0,I42)+IF(REPLACE(H70,1,1,"")/2=I70,0,I70)+IF(REPLACE(H102,1,1,"")/2=I102,0,I102)+IF(REPLACE(H104,1,1,"")/2=I104,0,I104)</f>
        <v>0</v>
      </c>
      <c r="J111" s="36"/>
      <c r="K111" s="35"/>
      <c r="L111" s="35">
        <f>IF(REPLACE(K42,1,1,"")/2=L42,0,L42)+IF(REPLACE(K70,1,1,"")/2=L70,0,L70)+IF(REPLACE(K102,1,1,"")/2=L102,0,L102)+IF(REPLACE(K104,1,1,"")/2=L104,0,L104)</f>
        <v>0</v>
      </c>
      <c r="M111" s="35"/>
      <c r="N111" s="36"/>
      <c r="O111" s="36">
        <f>IF(REPLACE(N42,1,1,"")/2=O42,0,O42)+IF(REPLACE(N70,1,1,"")/2=O70,0,O70)+IF(REPLACE(N102,1,1,"")/2=O102,0,O102)+IF(REPLACE(N104,1,1,"")/2=O104,0,O104)</f>
        <v>0</v>
      </c>
      <c r="P111" s="36"/>
      <c r="Q111" s="35"/>
      <c r="R111" s="35">
        <f>IF(REPLACE(Q42,1,1,"")/2=R42,0,R42)+IF(REPLACE(Q70,1,1,"")/2=R70,0,R70)+IF(REPLACE(Q102,1,1,"")/2=R102,0,R102)+IF(REPLACE(Q104,1,1,"")/2=R104,0,R104)</f>
        <v>0</v>
      </c>
      <c r="S111" s="35"/>
      <c r="T111" s="36"/>
      <c r="U111" s="36">
        <f>IF(REPLACE(T42,1,1,"")/2=U42,0,U42)+IF(REPLACE(T70,1,1,"")/2=U70,0,U70)+IF(REPLACE(T102,1,1,"")/2=U102,0,U102)+IF(REPLACE(T104,1,1,"")/2=U104,0,U104)</f>
        <v>0</v>
      </c>
      <c r="V111" s="51"/>
      <c r="W111" s="57">
        <f t="shared" si="4"/>
        <v>0</v>
      </c>
      <c r="X111" s="55" t="s">
        <v>30</v>
      </c>
      <c r="Y111" s="28">
        <f t="shared" si="5"/>
        <v>0</v>
      </c>
      <c r="Z111" s="55">
        <v>50</v>
      </c>
      <c r="AA111" s="57">
        <f t="shared" si="6"/>
        <v>0</v>
      </c>
      <c r="AB111" s="52" t="s">
        <v>341</v>
      </c>
      <c r="AC111" s="52" t="s">
        <v>32</v>
      </c>
      <c r="AD111" s="32" t="s">
        <v>33</v>
      </c>
    </row>
    <row r="112" spans="1:30" s="38" customFormat="1" x14ac:dyDescent="0.3">
      <c r="A112" s="25">
        <v>5918</v>
      </c>
      <c r="B112" s="34" t="str">
        <f>[1]Février!D94</f>
        <v>Somme de benzene, toluene, ethylbenzene, xylenes (BTEX)</v>
      </c>
      <c r="C112" s="25"/>
      <c r="D112" s="25"/>
      <c r="E112" s="35"/>
      <c r="F112" s="35">
        <f>IF(REPLACE(E20,1,1,"")/2=F20,0,F20)+IF(REPLACE(E49,1,1,"")/2=F49,0,F49)+IF(REPLACE(E100,1,1,"")/2=F100,0,F100)+IF(REPLACE(E105,1,1,"")/2=F105,0,F105)</f>
        <v>0</v>
      </c>
      <c r="G112" s="35"/>
      <c r="H112" s="36"/>
      <c r="I112" s="36">
        <f>IF(REPLACE(H20,1,1,"")/2=I20,0,I20)+IF(REPLACE(H49,1,1,"")/2=I49,0,I49)+IF(REPLACE(H100,1,1,"")/2=I100,0,I100)+IF(REPLACE(H105,1,1,"")/2=I105,0,I105)</f>
        <v>0</v>
      </c>
      <c r="J112" s="36"/>
      <c r="K112" s="35"/>
      <c r="L112" s="35">
        <f>IF(REPLACE(K20,1,1,"")/2=L20,0,L20)+IF(REPLACE(K49,1,1,"")/2=L49,0,L49)+IF(REPLACE(K100,1,1,"")/2=L100,0,L100)+IF(REPLACE(K105,1,1,"")/2=L105,0,L105)</f>
        <v>7.4</v>
      </c>
      <c r="M112" s="35"/>
      <c r="N112" s="36"/>
      <c r="O112" s="36">
        <f>IF(REPLACE(N20,1,1,"")/2=O20,0,O20)+IF(REPLACE(N49,1,1,"")/2=O49,0,O49)+IF(REPLACE(N100,1,1,"")/2=O100,0,O100)+IF(REPLACE(N105,1,1,"")/2=O105,0,O105)</f>
        <v>3.1</v>
      </c>
      <c r="P112" s="36"/>
      <c r="Q112" s="35"/>
      <c r="R112" s="35">
        <f>IF(REPLACE(Q20,1,1,"")/2=R20,0,R20)+IF(REPLACE(Q49,1,1,"")/2=R49,0,R49)+IF(REPLACE(Q100,1,1,"")/2=R100,0,R100)+IF(REPLACE(Q105,1,1,"")/2=R105,0,R105)</f>
        <v>2.2999999999999998</v>
      </c>
      <c r="S112" s="35"/>
      <c r="T112" s="36"/>
      <c r="U112" s="36">
        <f>IF(REPLACE(T20,1,1,"")/2=U20,0,U20)+IF(REPLACE(T49,1,1,"")/2=U49,0,U49)+IF(REPLACE(T100,1,1,"")/2=U100,0,U100)+IF(REPLACE(T105,1,1,"")/2=U105,0,U105)</f>
        <v>1.8</v>
      </c>
      <c r="V112" s="51"/>
      <c r="W112" s="54">
        <f t="shared" si="4"/>
        <v>2.5099747678101676</v>
      </c>
      <c r="X112" s="55" t="s">
        <v>30</v>
      </c>
      <c r="Y112" s="56">
        <f t="shared" si="5"/>
        <v>2.9947211747678093</v>
      </c>
      <c r="Z112" s="55">
        <v>200</v>
      </c>
      <c r="AA112" s="54">
        <f t="shared" si="6"/>
        <v>7.4</v>
      </c>
      <c r="AB112" s="52" t="s">
        <v>341</v>
      </c>
      <c r="AC112" s="52" t="s">
        <v>32</v>
      </c>
      <c r="AD112" s="32" t="s">
        <v>33</v>
      </c>
    </row>
    <row r="113" spans="1:30" s="38" customFormat="1" x14ac:dyDescent="0.3">
      <c r="A113" s="25">
        <v>2033</v>
      </c>
      <c r="B113" s="34" t="str">
        <f>[1]Février!D95</f>
        <v>Somme des 4 HAP</v>
      </c>
      <c r="C113" s="25"/>
      <c r="D113" s="25"/>
      <c r="E113" s="35"/>
      <c r="F113" s="35">
        <f>IF(REPLACE(E24,1,1,"")/2=F24,0,F24)+IF(REPLACE(E61,1,1,"")/2=F61,0,F61)+IF(REPLACE(E21,1,1,"")/2=F21,0,F21)+IF(REPLACE(E22,1,1,"")/2=F22,0,F22)</f>
        <v>0</v>
      </c>
      <c r="G113" s="35"/>
      <c r="H113" s="36"/>
      <c r="I113" s="36">
        <f>IF(REPLACE(H24,1,1,"")/2=I24,0,I24)+IF(REPLACE(H61,1,1,"")/2=I61,0,I61)+IF(REPLACE(H21,1,1,"")/2=I21,0,I21)+IF(REPLACE(H22,1,1,"")/2=I22,0,I22)</f>
        <v>0</v>
      </c>
      <c r="J113" s="36"/>
      <c r="K113" s="35"/>
      <c r="L113" s="35">
        <f>IF(REPLACE(K24,1,1,"")/2=L24,0,L24)+IF(REPLACE(K61,1,1,"")/2=L61,0,L61)+IF(REPLACE(K21,1,1,"")/2=L21,0,L21)+IF(REPLACE(K22,1,1,"")/2=L22,0,L22)</f>
        <v>0</v>
      </c>
      <c r="M113" s="35"/>
      <c r="N113" s="36"/>
      <c r="O113" s="36">
        <f>IF(REPLACE(N24,1,1,"")/2=O24,0,O24)+IF(REPLACE(N61,1,1,"")/2=O61,0,O61)+IF(REPLACE(N21,1,1,"")/2=O21,0,O21)+IF(REPLACE(N22,1,1,"")/2=O22,0,O22)</f>
        <v>0</v>
      </c>
      <c r="P113" s="36"/>
      <c r="Q113" s="35"/>
      <c r="R113" s="35">
        <f>IF(REPLACE(Q24,1,1,"")/2=R24,0,R24)+IF(REPLACE(Q61,1,1,"")/2=R61,0,R61)+IF(REPLACE(Q21,1,1,"")/2=R21,0,R21)+IF(REPLACE(Q22,1,1,"")/2=R22,0,R22)</f>
        <v>0</v>
      </c>
      <c r="S113" s="35"/>
      <c r="T113" s="36"/>
      <c r="U113" s="36">
        <f>IF(REPLACE(T24,1,1,"")/2=U24,0,U24)+IF(REPLACE(T61,1,1,"")/2=U61,0,U61)+IF(REPLACE(T21,1,1,"")/2=U21,0,U21)+IF(REPLACE(T22,1,1,"")/2=U22,0,U22)</f>
        <v>0</v>
      </c>
      <c r="V113" s="51"/>
      <c r="W113" s="37">
        <f t="shared" si="4"/>
        <v>0</v>
      </c>
      <c r="X113" s="55">
        <v>1000</v>
      </c>
      <c r="Y113" s="28">
        <f t="shared" si="5"/>
        <v>0</v>
      </c>
      <c r="Z113" s="55">
        <v>5</v>
      </c>
      <c r="AA113" s="37">
        <f t="shared" si="6"/>
        <v>0</v>
      </c>
      <c r="AB113" s="52" t="s">
        <v>341</v>
      </c>
      <c r="AC113" s="52" t="s">
        <v>32</v>
      </c>
      <c r="AD113" s="32" t="s">
        <v>33</v>
      </c>
    </row>
    <row r="114" spans="1:30" s="38" customFormat="1" x14ac:dyDescent="0.3">
      <c r="A114" s="25">
        <v>7431</v>
      </c>
      <c r="B114" s="34" t="str">
        <f>[1]Février!D96</f>
        <v>Somme des 7 PCBi</v>
      </c>
      <c r="C114" s="25"/>
      <c r="D114" s="25"/>
      <c r="E114" s="35"/>
      <c r="F114" s="35">
        <f>IF(REPLACE(E75,1,1,"")/2=F75,0,F75)+IF(REPLACE(E76,1,1,"")/2=F76,0,F76)+IF(REPLACE(E77,1,1,"")/2=F77,0,F77)+IF(REPLACE(E78,1,1,"")/2=F78,0,F78)+IF(REPLACE(E79,1,1,"")/2=F79,0,F79)+IF(REPLACE(E80,1,1,"")/2=F80,0,F80)+IF(REPLACE(E81,1,1,"")/2=F81,0,F81)</f>
        <v>0</v>
      </c>
      <c r="G114" s="35"/>
      <c r="H114" s="36"/>
      <c r="I114" s="36">
        <f>IF(REPLACE(H75,1,1,"")/2=I75,0,I75)+IF(REPLACE(H76,1,1,"")/2=I76,0,I76)+IF(REPLACE(H77,1,1,"")/2=I77,0,I77)+IF(REPLACE(H78,1,1,"")/2=I78,0,I78)+IF(REPLACE(H79,1,1,"")/2=I79,0,I79)+IF(REPLACE(H80,1,1,"")/2=I80,0,I80)+IF(REPLACE(H81,1,1,"")/2=I81,0,I81)</f>
        <v>0</v>
      </c>
      <c r="J114" s="36"/>
      <c r="K114" s="35"/>
      <c r="L114" s="35">
        <f>IF(REPLACE(K75,1,1,"")/2=L75,0,L75)+IF(REPLACE(K76,1,1,"")/2=L76,0,L76)+IF(REPLACE(K77,1,1,"")/2=L77,0,L77)+IF(REPLACE(K78,1,1,"")/2=L78,0,L78)+IF(REPLACE(K79,1,1,"")/2=L79,0,L79)+IF(REPLACE(K80,1,1,"")/2=L80,0,L80)+IF(REPLACE(K81,1,1,"")/2=L81,0,L81)</f>
        <v>0</v>
      </c>
      <c r="M114" s="35"/>
      <c r="N114" s="36"/>
      <c r="O114" s="36">
        <f>IF(REPLACE(N75,1,1,"")/2=O75,0,O75)+IF(REPLACE(N76,1,1,"")/2=O76,0,O76)+IF(REPLACE(N77,1,1,"")/2=O77,0,O77)+IF(REPLACE(N78,1,1,"")/2=O78,0,O78)+IF(REPLACE(N79,1,1,"")/2=O79,0,O79)+IF(REPLACE(N80,1,1,"")/2=O80,0,O80)+IF(REPLACE(N81,1,1,"")/2=O81,0,O81)</f>
        <v>0</v>
      </c>
      <c r="P114" s="36"/>
      <c r="Q114" s="35"/>
      <c r="R114" s="35">
        <f>IF(REPLACE(Q75,1,1,"")/2=R75,0,R75)+IF(REPLACE(Q76,1,1,"")/2=R76,0,R76)+IF(REPLACE(Q77,1,1,"")/2=R77,0,R77)+IF(REPLACE(Q78,1,1,"")/2=R78,0,R78)+IF(REPLACE(Q79,1,1,"")/2=R79,0,R79)+IF(REPLACE(Q80,1,1,"")/2=R80,0,R80)+IF(REPLACE(Q81,1,1,"")/2=R81,0,R81)</f>
        <v>0</v>
      </c>
      <c r="S114" s="35"/>
      <c r="T114" s="36"/>
      <c r="U114" s="36">
        <f>IF(REPLACE(T75,1,1,"")/2=U75,0,U75)+IF(REPLACE(T76,1,1,"")/2=U76,0,U76)+IF(REPLACE(T77,1,1,"")/2=U77,0,U77)+IF(REPLACE(T78,1,1,"")/2=U78,0,U78)+IF(REPLACE(T79,1,1,"")/2=U79,0,U79)+IF(REPLACE(T80,1,1,"")/2=U80,0,U80)+IF(REPLACE(T81,1,1,"")/2=U81,0,U81)</f>
        <v>0</v>
      </c>
      <c r="V114" s="51"/>
      <c r="W114" s="37">
        <f t="shared" si="4"/>
        <v>0</v>
      </c>
      <c r="X114" s="55" t="s">
        <v>30</v>
      </c>
      <c r="Y114" s="28">
        <f t="shared" si="5"/>
        <v>0</v>
      </c>
      <c r="Z114" s="55">
        <v>0.1</v>
      </c>
      <c r="AA114" s="37">
        <f t="shared" si="6"/>
        <v>0</v>
      </c>
      <c r="AB114" s="52" t="s">
        <v>341</v>
      </c>
      <c r="AC114" s="52" t="s">
        <v>32</v>
      </c>
      <c r="AD114" s="32" t="s">
        <v>33</v>
      </c>
    </row>
    <row r="115" spans="1:30" s="38" customFormat="1" x14ac:dyDescent="0.3">
      <c r="A115" s="25">
        <v>7706</v>
      </c>
      <c r="B115" s="34" t="s">
        <v>342</v>
      </c>
      <c r="C115" s="25"/>
      <c r="D115" s="25"/>
      <c r="E115" s="35"/>
      <c r="F115" s="35">
        <f>IF(REPLACE(E54,1,1,"")/2=F54,0,F54)+IF(REPLACE(E55,1,1,"")/2=F55,0,F55)</f>
        <v>0</v>
      </c>
      <c r="G115" s="35"/>
      <c r="H115" s="36"/>
      <c r="I115" s="36">
        <f>IF(REPLACE(H54,1,1,"")/2=I54,0,I54)+IF(REPLACE(H55,1,1,"")/2=I55,0,I55)</f>
        <v>0</v>
      </c>
      <c r="J115" s="36"/>
      <c r="K115" s="35"/>
      <c r="L115" s="35">
        <f>IF(REPLACE(K54,1,1,"")/2=L54,0,L54)+IF(REPLACE(K55,1,1,"")/2=L55,0,L55)</f>
        <v>0</v>
      </c>
      <c r="M115" s="35"/>
      <c r="N115" s="36"/>
      <c r="O115" s="36">
        <f>IF(REPLACE(N54,1,1,"")/2=O54,0,O54)+IF(REPLACE(N55,1,1,"")/2=O55,0,O55)</f>
        <v>0</v>
      </c>
      <c r="P115" s="36"/>
      <c r="Q115" s="35"/>
      <c r="R115" s="35">
        <f>IF(REPLACE(Q54,1,1,"")/2=R54,0,R54)+IF(REPLACE(Q55,1,1,"")/2=R55,0,R55)</f>
        <v>0</v>
      </c>
      <c r="S115" s="35"/>
      <c r="T115" s="36"/>
      <c r="U115" s="36">
        <f>IF(REPLACE(T54,1,1,"")/2=U54,0,U54)+IF(REPLACE(T55,1,1,"")/2=U55,0,U55)</f>
        <v>0</v>
      </c>
      <c r="V115" s="51"/>
      <c r="W115" s="57">
        <f t="shared" si="4"/>
        <v>0</v>
      </c>
      <c r="X115" s="55">
        <v>4.9999999999999998E-7</v>
      </c>
      <c r="Y115" s="28">
        <f t="shared" si="5"/>
        <v>0</v>
      </c>
      <c r="Z115" s="55" t="s">
        <v>31</v>
      </c>
      <c r="AA115" s="57">
        <f t="shared" si="6"/>
        <v>0</v>
      </c>
      <c r="AB115" s="58">
        <v>1.5000000000000001E-4</v>
      </c>
      <c r="AC115" s="52">
        <v>3.0000000000000001E-5</v>
      </c>
      <c r="AD115" s="32" t="s">
        <v>33</v>
      </c>
    </row>
    <row r="116" spans="1:30" s="38" customFormat="1" x14ac:dyDescent="0.3">
      <c r="A116" s="25">
        <v>8431</v>
      </c>
      <c r="B116" s="34" t="s">
        <v>343</v>
      </c>
      <c r="C116" s="25"/>
      <c r="D116" s="25"/>
      <c r="E116" s="35"/>
      <c r="F116" s="35">
        <f>IF(REPLACE(E7,1,1,"")/2=F7,0,F7)+IF(REPLACE(E8,1,1,"")/2=F8,0,F8)+IF(REPLACE(E9,1,1,"")/2=F9,0,F9)</f>
        <v>0.25</v>
      </c>
      <c r="G116" s="35"/>
      <c r="H116" s="36"/>
      <c r="I116" s="36">
        <f>IF(REPLACE(H7,1,1,"")/2=I7,0,I7)+IF(REPLACE(H8,1,1,"")/2=I8,0,I8)+IF(REPLACE(H9,1,1,"")/2=I9,0,I9)</f>
        <v>0.3</v>
      </c>
      <c r="J116" s="36"/>
      <c r="K116" s="35"/>
      <c r="L116" s="35">
        <f>IF(REPLACE(K7,1,1,"")/2=L7,0,L7)+IF(REPLACE(K8,1,1,"")/2=L8,0,L8)+IF(REPLACE(K9,1,1,"")/2=L9,0,L9)</f>
        <v>0.66</v>
      </c>
      <c r="M116" s="35"/>
      <c r="N116" s="36"/>
      <c r="O116" s="36">
        <f>IF(REPLACE(N7,1,1,"")/2=O7,0,O7)+IF(REPLACE(N8,1,1,"")/2=O8,0,O8)+IF(REPLACE(N9,1,1,"")/2=O9,0,O9)</f>
        <v>0</v>
      </c>
      <c r="P116" s="36"/>
      <c r="Q116" s="35"/>
      <c r="R116" s="35">
        <f>IF(REPLACE(Q7,1,1,"")/2=R7,0,R7)+IF(REPLACE(Q8,1,1,"")/2=R8,0,R8)+IF(REPLACE(Q9,1,1,"")/2=R9,0,R9)</f>
        <v>1.21</v>
      </c>
      <c r="S116" s="35"/>
      <c r="T116" s="36"/>
      <c r="U116" s="36">
        <f>IF(REPLACE(T7,1,1,"")/2=U7,0,U7)+IF(REPLACE(T8,1,1,"")/2=U8,0,U8)+IF(REPLACE(T9,1,1,"")/2=U9,0,U9)</f>
        <v>1.22</v>
      </c>
      <c r="V116" s="51"/>
      <c r="W116" s="54">
        <f t="shared" si="4"/>
        <v>0.69456917377999683</v>
      </c>
      <c r="X116" s="55" t="s">
        <v>30</v>
      </c>
      <c r="Y116" s="56">
        <f t="shared" si="5"/>
        <v>0.82870992917378006</v>
      </c>
      <c r="Z116" s="55">
        <v>1</v>
      </c>
      <c r="AA116" s="54">
        <f t="shared" si="6"/>
        <v>1.22</v>
      </c>
      <c r="AB116" s="55" t="s">
        <v>341</v>
      </c>
      <c r="AC116" s="52" t="s">
        <v>32</v>
      </c>
      <c r="AD116" s="32" t="s">
        <v>33</v>
      </c>
    </row>
    <row r="117" spans="1:30" s="38" customFormat="1" x14ac:dyDescent="0.3">
      <c r="A117" s="25">
        <v>8432</v>
      </c>
      <c r="B117" s="34" t="s">
        <v>344</v>
      </c>
      <c r="C117" s="25"/>
      <c r="D117" s="25"/>
      <c r="E117" s="35"/>
      <c r="F117" s="35">
        <f>IF(REPLACE(E5,1,1,"")/2=F5,0,F5)+IF(REPLACE(E6,1,1,"")/2=F6,0,F6)+IF(REPLACE(E10,1,1,"")/2=F10,0,F10)</f>
        <v>0</v>
      </c>
      <c r="G117" s="35"/>
      <c r="H117" s="36"/>
      <c r="I117" s="36">
        <f>IF(REPLACE(H5,1,1,"")/2=I5,0,I5)+IF(REPLACE(H6,1,1,"")/2=I6,0,I6)+IF(REPLACE(H10,1,1,"")/2=I10,0,I10)</f>
        <v>0</v>
      </c>
      <c r="J117" s="36"/>
      <c r="K117" s="35"/>
      <c r="L117" s="35">
        <f>IF(REPLACE(K5,1,1,"")/2=L5,0,L5)+IF(REPLACE(K6,1,1,"")/2=L6,0,L6)+IF(REPLACE(K10,1,1,"")/2=L10,0,L10)</f>
        <v>0</v>
      </c>
      <c r="M117" s="35"/>
      <c r="N117" s="36"/>
      <c r="O117" s="36">
        <f>IF(REPLACE(N5,1,1,"")/2=O5,0,O5)+IF(REPLACE(N6,1,1,"")/2=O6,0,O6)+IF(REPLACE(N10,1,1,"")/2=O10,0,O10)</f>
        <v>0</v>
      </c>
      <c r="P117" s="36"/>
      <c r="Q117" s="35"/>
      <c r="R117" s="35">
        <f>IF(REPLACE(Q5,1,1,"")/2=R5,0,R5)+IF(REPLACE(Q6,1,1,"")/2=R6,0,R6)+IF(REPLACE(Q10,1,1,"")/2=R10,0,R10)</f>
        <v>0</v>
      </c>
      <c r="S117" s="35"/>
      <c r="T117" s="36"/>
      <c r="U117" s="36">
        <f>IF(REPLACE(T5,1,1,"")/2=U5,0,U5)+IF(REPLACE(T6,1,1,"")/2=U6,0,U6)+IF(REPLACE(T10,1,1,"")/2=U10,0,U10)</f>
        <v>0</v>
      </c>
      <c r="V117" s="51"/>
      <c r="W117" s="37">
        <f t="shared" si="4"/>
        <v>0</v>
      </c>
      <c r="X117" s="55" t="s">
        <v>30</v>
      </c>
      <c r="Y117" s="28">
        <f t="shared" si="5"/>
        <v>0</v>
      </c>
      <c r="Z117" s="55">
        <v>1</v>
      </c>
      <c r="AA117" s="37">
        <f t="shared" si="6"/>
        <v>0</v>
      </c>
      <c r="AB117" s="55" t="s">
        <v>341</v>
      </c>
      <c r="AC117" s="52" t="s">
        <v>32</v>
      </c>
      <c r="AD117" s="32" t="s">
        <v>33</v>
      </c>
    </row>
    <row r="118" spans="1:30" x14ac:dyDescent="0.3">
      <c r="E118" s="61"/>
      <c r="F118" s="61"/>
      <c r="G118" s="61"/>
      <c r="H118" s="62"/>
      <c r="I118" s="62"/>
      <c r="J118" s="62"/>
      <c r="K118" s="61"/>
      <c r="L118" s="61"/>
      <c r="M118" s="61"/>
      <c r="N118" s="62"/>
      <c r="O118" s="62"/>
      <c r="P118" s="62"/>
      <c r="Q118" s="61"/>
      <c r="R118" s="61"/>
      <c r="S118" s="61"/>
      <c r="T118" s="62"/>
      <c r="U118" s="62"/>
      <c r="V118" s="63"/>
    </row>
    <row r="119" spans="1:30" s="38" customFormat="1" x14ac:dyDescent="0.3">
      <c r="A119" s="34" t="s">
        <v>345</v>
      </c>
      <c r="B119" s="34" t="s">
        <v>346</v>
      </c>
      <c r="C119" s="25"/>
      <c r="D119" s="25"/>
      <c r="E119" s="35" t="s">
        <v>347</v>
      </c>
      <c r="F119" s="35">
        <v>2511</v>
      </c>
      <c r="G119" s="35"/>
      <c r="H119" s="36" t="s">
        <v>347</v>
      </c>
      <c r="I119" s="36">
        <v>2073</v>
      </c>
      <c r="J119" s="36"/>
      <c r="K119" s="35" t="s">
        <v>347</v>
      </c>
      <c r="L119" s="35">
        <v>2596</v>
      </c>
      <c r="M119" s="35"/>
      <c r="N119" s="36" t="s">
        <v>347</v>
      </c>
      <c r="O119" s="36">
        <v>3226</v>
      </c>
      <c r="P119" s="36"/>
      <c r="Q119" s="35" t="s">
        <v>347</v>
      </c>
      <c r="R119" s="35">
        <v>5489</v>
      </c>
      <c r="S119" s="35"/>
      <c r="T119" s="36" t="s">
        <v>347</v>
      </c>
      <c r="U119" s="36">
        <v>2732</v>
      </c>
      <c r="V119" s="51"/>
      <c r="X119" s="66"/>
      <c r="Z119" s="67"/>
      <c r="AB119" s="67"/>
      <c r="AC119" s="67"/>
    </row>
    <row r="121" spans="1:30" x14ac:dyDescent="0.3">
      <c r="B121" s="38" t="s">
        <v>348</v>
      </c>
      <c r="C121" s="60" t="s">
        <v>349</v>
      </c>
    </row>
    <row r="122" spans="1:30" x14ac:dyDescent="0.3">
      <c r="B122" s="38" t="s">
        <v>350</v>
      </c>
      <c r="C122" s="60" t="s">
        <v>351</v>
      </c>
    </row>
    <row r="123" spans="1:30" x14ac:dyDescent="0.3">
      <c r="B123" s="38" t="s">
        <v>352</v>
      </c>
      <c r="C123" s="60" t="s">
        <v>349</v>
      </c>
    </row>
  </sheetData>
  <autoFilter ref="AD1:AD123"/>
  <mergeCells count="6">
    <mergeCell ref="E1:G1"/>
    <mergeCell ref="H1:J1"/>
    <mergeCell ref="K1:M1"/>
    <mergeCell ref="N1:P1"/>
    <mergeCell ref="Q1:S1"/>
    <mergeCell ref="T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Récapitulatif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MEYEPA Anaïs</dc:creator>
  <cp:lastModifiedBy>MEYEPA Anaïs</cp:lastModifiedBy>
  <dcterms:created xsi:type="dcterms:W3CDTF">2024-04-17T07:52:51Z</dcterms:created>
  <dcterms:modified xsi:type="dcterms:W3CDTF">2024-04-17T07:53:12Z</dcterms:modified>
</cp:coreProperties>
</file>