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Dossiers\Affaires\INGENIERIE\E240528-BPL-VENDEE EAU-MOE LE CHAIGNEAU\Rapports\3- ACT\1- DCE\DCE POUR VALIDATION\"/>
    </mc:Choice>
  </mc:AlternateContent>
  <bookViews>
    <workbookView xWindow="0" yWindow="0" windowWidth="28800" windowHeight="11430" tabRatio="566" firstSheet="1" activeTab="1"/>
  </bookViews>
  <sheets>
    <sheet name="DPGF" sheetId="10" state="hidden" r:id="rId1"/>
    <sheet name="DPGF " sheetId="12" r:id="rId2"/>
  </sheets>
  <definedNames>
    <definedName name="_xlnm.Print_Area" localSheetId="0">DPGF!$A$1:$J$140</definedName>
    <definedName name="_xlnm.Print_Area" localSheetId="1">'DPGF '!$A$1:$E$65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1" i="12" l="1"/>
  <c r="E50" i="12"/>
  <c r="E32" i="12"/>
  <c r="E13" i="12"/>
  <c r="E54" i="12" l="1"/>
  <c r="E55" i="12" l="1"/>
  <c r="E62" i="12" s="1"/>
  <c r="J11" i="10" l="1"/>
  <c r="J112" i="10" l="1"/>
  <c r="E112" i="10" s="1"/>
  <c r="F112" i="10" s="1"/>
  <c r="J117" i="10" l="1"/>
  <c r="E117" i="10" s="1"/>
  <c r="F117" i="10" s="1"/>
  <c r="J116" i="10"/>
  <c r="J118" i="10" l="1"/>
  <c r="E116" i="10"/>
  <c r="F116" i="10" s="1"/>
  <c r="F118" i="10" s="1"/>
  <c r="J103" i="10" l="1"/>
  <c r="E103" i="10" s="1"/>
  <c r="F103" i="10" s="1"/>
  <c r="J31" i="10"/>
  <c r="E31" i="10" s="1"/>
  <c r="F31" i="10" s="1"/>
  <c r="O12" i="10"/>
  <c r="O16" i="10"/>
  <c r="J66" i="10" l="1"/>
  <c r="E66" i="10" s="1"/>
  <c r="F66" i="10" s="1"/>
  <c r="J98" i="10" l="1"/>
  <c r="E98" i="10" s="1"/>
  <c r="F98" i="10" s="1"/>
  <c r="J91" i="10"/>
  <c r="E91" i="10" s="1"/>
  <c r="F91" i="10" s="1"/>
  <c r="J86" i="10"/>
  <c r="E86" i="10" s="1"/>
  <c r="J90" i="10"/>
  <c r="E90" i="10" s="1"/>
  <c r="J89" i="10"/>
  <c r="E89" i="10" s="1"/>
  <c r="J88" i="10"/>
  <c r="E88" i="10" s="1"/>
  <c r="J85" i="10"/>
  <c r="E85" i="10" s="1"/>
  <c r="J84" i="10"/>
  <c r="J30" i="10"/>
  <c r="E30" i="10" s="1"/>
  <c r="F30" i="10" s="1"/>
  <c r="E84" i="10" l="1"/>
  <c r="J111" i="10"/>
  <c r="J19" i="10"/>
  <c r="E19" i="10" s="1"/>
  <c r="F19" i="10" s="1"/>
  <c r="E111" i="10" l="1"/>
  <c r="F111" i="10" s="1"/>
  <c r="J60" i="10"/>
  <c r="E60" i="10" s="1"/>
  <c r="F60" i="10" s="1"/>
  <c r="J128" i="10"/>
  <c r="F128" i="10"/>
  <c r="J127" i="10"/>
  <c r="F127" i="10"/>
  <c r="J29" i="10"/>
  <c r="E29" i="10" s="1"/>
  <c r="F29" i="10" s="1"/>
  <c r="J28" i="10"/>
  <c r="E28" i="10" s="1"/>
  <c r="F28" i="10" s="1"/>
  <c r="L20" i="10"/>
  <c r="L16" i="10"/>
  <c r="F129" i="10" l="1"/>
  <c r="J129" i="10"/>
  <c r="J110" i="10"/>
  <c r="E110" i="10" s="1"/>
  <c r="J109" i="10"/>
  <c r="E109" i="10" s="1"/>
  <c r="J108" i="10"/>
  <c r="J107" i="10"/>
  <c r="E107" i="10" s="1"/>
  <c r="J106" i="10"/>
  <c r="E106" i="10" s="1"/>
  <c r="J105" i="10"/>
  <c r="E105" i="10" s="1"/>
  <c r="J104" i="10"/>
  <c r="E104" i="10" s="1"/>
  <c r="J102" i="10"/>
  <c r="J97" i="10"/>
  <c r="E97" i="10" s="1"/>
  <c r="J96" i="10"/>
  <c r="E96" i="10" s="1"/>
  <c r="J95" i="10"/>
  <c r="E95" i="10" s="1"/>
  <c r="J94" i="10"/>
  <c r="E94" i="10" s="1"/>
  <c r="J93" i="10"/>
  <c r="J79" i="10"/>
  <c r="E79" i="10" s="1"/>
  <c r="J77" i="10"/>
  <c r="E77" i="10" s="1"/>
  <c r="J75" i="10"/>
  <c r="E75" i="10" s="1"/>
  <c r="J73" i="10"/>
  <c r="E73" i="10" s="1"/>
  <c r="J72" i="10"/>
  <c r="E72" i="10" s="1"/>
  <c r="J71" i="10"/>
  <c r="E71" i="10" s="1"/>
  <c r="J70" i="10"/>
  <c r="E70" i="10" s="1"/>
  <c r="J69" i="10"/>
  <c r="E69" i="10" s="1"/>
  <c r="J68" i="10"/>
  <c r="E68" i="10" s="1"/>
  <c r="J67" i="10"/>
  <c r="E67" i="10" s="1"/>
  <c r="J65" i="10"/>
  <c r="J131" i="10"/>
  <c r="J58" i="10"/>
  <c r="E58" i="10" s="1"/>
  <c r="J57" i="10"/>
  <c r="E57" i="10" s="1"/>
  <c r="J56" i="10"/>
  <c r="E56" i="10" s="1"/>
  <c r="J55" i="10"/>
  <c r="E55" i="10" s="1"/>
  <c r="J53" i="10"/>
  <c r="E53" i="10" s="1"/>
  <c r="J52" i="10"/>
  <c r="E52" i="10" s="1"/>
  <c r="J50" i="10"/>
  <c r="E50" i="10" s="1"/>
  <c r="J48" i="10"/>
  <c r="E48" i="10" s="1"/>
  <c r="J47" i="10"/>
  <c r="E47" i="10" s="1"/>
  <c r="J51" i="10"/>
  <c r="E51" i="10" s="1"/>
  <c r="J46" i="10"/>
  <c r="J41" i="10"/>
  <c r="E41" i="10" s="1"/>
  <c r="J40" i="10"/>
  <c r="E40" i="10" s="1"/>
  <c r="J39" i="10"/>
  <c r="E39" i="10" s="1"/>
  <c r="J37" i="10"/>
  <c r="E37" i="10" s="1"/>
  <c r="J36" i="10"/>
  <c r="E36" i="10" s="1"/>
  <c r="J35" i="10"/>
  <c r="E35" i="10" s="1"/>
  <c r="J34" i="10"/>
  <c r="E34" i="10" s="1"/>
  <c r="J33" i="10"/>
  <c r="E33" i="10" s="1"/>
  <c r="J32" i="10"/>
  <c r="E32" i="10" s="1"/>
  <c r="J27" i="10"/>
  <c r="E27" i="10" s="1"/>
  <c r="J25" i="10"/>
  <c r="E25" i="10" s="1"/>
  <c r="J24" i="10"/>
  <c r="E24" i="10" s="1"/>
  <c r="J23" i="10"/>
  <c r="E23" i="10" s="1"/>
  <c r="J22" i="10"/>
  <c r="E22" i="10" s="1"/>
  <c r="J20" i="10"/>
  <c r="E20" i="10" s="1"/>
  <c r="J18" i="10"/>
  <c r="E18" i="10" s="1"/>
  <c r="J17" i="10"/>
  <c r="E17" i="10" s="1"/>
  <c r="J16" i="10"/>
  <c r="J10" i="10"/>
  <c r="E10" i="10" s="1"/>
  <c r="J139" i="10"/>
  <c r="J9" i="10"/>
  <c r="J8" i="10"/>
  <c r="J12" i="10" l="1"/>
  <c r="J99" i="10"/>
  <c r="E16" i="10"/>
  <c r="J42" i="10"/>
  <c r="J61" i="10"/>
  <c r="J113" i="10"/>
  <c r="E139" i="10"/>
  <c r="J140" i="10"/>
  <c r="E65" i="10"/>
  <c r="J80" i="10"/>
  <c r="E8" i="10"/>
  <c r="E102" i="10"/>
  <c r="E131" i="10"/>
  <c r="J132" i="10"/>
  <c r="E93" i="10"/>
  <c r="E108" i="10"/>
  <c r="E9" i="10"/>
  <c r="E46" i="10"/>
  <c r="J121" i="10" l="1"/>
  <c r="J134" i="10" s="1"/>
  <c r="L134" i="10" s="1"/>
  <c r="L135" i="10" s="1"/>
  <c r="F73" i="10"/>
  <c r="F72" i="10"/>
  <c r="F51" i="10"/>
  <c r="F33" i="10"/>
  <c r="F32" i="10"/>
  <c r="L121" i="10" l="1"/>
  <c r="J122" i="10"/>
  <c r="J123" i="10" s="1"/>
  <c r="F97" i="10"/>
  <c r="F93" i="10"/>
  <c r="F90" i="10"/>
  <c r="F89" i="10"/>
  <c r="F88" i="10"/>
  <c r="F108" i="10"/>
  <c r="F106" i="10"/>
  <c r="F105" i="10"/>
  <c r="F104" i="10"/>
  <c r="F102" i="10"/>
  <c r="F58" i="10"/>
  <c r="F57" i="10"/>
  <c r="F56" i="10"/>
  <c r="F55" i="10"/>
  <c r="F25" i="10"/>
  <c r="F96" i="10"/>
  <c r="F95" i="10"/>
  <c r="F94" i="10"/>
  <c r="F86" i="10"/>
  <c r="F85" i="10"/>
  <c r="F84" i="10"/>
  <c r="F109" i="10"/>
  <c r="F107" i="10"/>
  <c r="F79" i="10"/>
  <c r="F77" i="10"/>
  <c r="F69" i="10"/>
  <c r="F71" i="10"/>
  <c r="F70" i="10"/>
  <c r="F67" i="10"/>
  <c r="F68" i="10"/>
  <c r="F65" i="10"/>
  <c r="F131" i="10"/>
  <c r="F132" i="10" s="1"/>
  <c r="F99" i="10" l="1"/>
  <c r="J135" i="10"/>
  <c r="J136" i="10" s="1"/>
  <c r="F53" i="10"/>
  <c r="F52" i="10"/>
  <c r="F50" i="10"/>
  <c r="F48" i="10"/>
  <c r="F47" i="10"/>
  <c r="F46" i="10"/>
  <c r="F41" i="10"/>
  <c r="F39" i="10"/>
  <c r="F24" i="10"/>
  <c r="F23" i="10"/>
  <c r="F22" i="10"/>
  <c r="F110" i="10"/>
  <c r="F113" i="10" s="1"/>
  <c r="F75" i="10"/>
  <c r="F61" i="10" l="1"/>
  <c r="F80" i="10"/>
  <c r="F40" i="10"/>
  <c r="F37" i="10"/>
  <c r="F36" i="10"/>
  <c r="F35" i="10"/>
  <c r="F34" i="10"/>
  <c r="F27" i="10"/>
  <c r="F20" i="10"/>
  <c r="F18" i="10"/>
  <c r="F17" i="10"/>
  <c r="F16" i="10"/>
  <c r="F10" i="10"/>
  <c r="F139" i="10"/>
  <c r="F140" i="10" s="1"/>
  <c r="F42" i="10" l="1"/>
  <c r="F9" i="10"/>
  <c r="F8" i="10"/>
  <c r="F12" i="10" l="1"/>
  <c r="F121" i="10" s="1"/>
  <c r="F122" i="10" l="1"/>
  <c r="F123" i="10" s="1"/>
  <c r="F134" i="10"/>
  <c r="F135" i="10" s="1"/>
  <c r="F136" i="10" s="1"/>
</calcChain>
</file>

<file path=xl/comments1.xml><?xml version="1.0" encoding="utf-8"?>
<comments xmlns="http://schemas.openxmlformats.org/spreadsheetml/2006/main">
  <authors>
    <author>mia</author>
  </authors>
  <commentList>
    <comment ref="F127" authorId="0" shapeId="0">
      <text>
        <r>
          <rPr>
            <b/>
            <sz val="9"/>
            <color indexed="81"/>
            <rFont val="Tahoma"/>
            <family val="2"/>
          </rPr>
          <t>mia:</t>
        </r>
        <r>
          <rPr>
            <sz val="9"/>
            <color indexed="81"/>
            <rFont val="Tahoma"/>
            <family val="2"/>
          </rPr>
          <t xml:space="preserve">
ST propose que le ragréage soit mis en TO et sur la totalité de la surface</t>
        </r>
      </text>
    </comment>
    <comment ref="J127" authorId="0" shapeId="0">
      <text>
        <r>
          <rPr>
            <b/>
            <sz val="9"/>
            <color indexed="81"/>
            <rFont val="Tahoma"/>
            <family val="2"/>
          </rPr>
          <t>mia:</t>
        </r>
        <r>
          <rPr>
            <sz val="9"/>
            <color indexed="81"/>
            <rFont val="Tahoma"/>
            <family val="2"/>
          </rPr>
          <t xml:space="preserve">
ST propose que le ragréage soit mis en TO et sur la totalité de la surface</t>
        </r>
      </text>
    </comment>
    <comment ref="F128" authorId="0" shapeId="0">
      <text>
        <r>
          <rPr>
            <b/>
            <sz val="9"/>
            <color indexed="81"/>
            <rFont val="Tahoma"/>
            <family val="2"/>
          </rPr>
          <t>mia:</t>
        </r>
        <r>
          <rPr>
            <sz val="9"/>
            <color indexed="81"/>
            <rFont val="Tahoma"/>
            <family val="2"/>
          </rPr>
          <t xml:space="preserve">
ST propose que le ragréage soit mis en TO et sur la totalité de la surface</t>
        </r>
      </text>
    </comment>
    <comment ref="J128" authorId="0" shapeId="0">
      <text>
        <r>
          <rPr>
            <b/>
            <sz val="9"/>
            <color indexed="81"/>
            <rFont val="Tahoma"/>
            <family val="2"/>
          </rPr>
          <t>mia:</t>
        </r>
        <r>
          <rPr>
            <sz val="9"/>
            <color indexed="81"/>
            <rFont val="Tahoma"/>
            <family val="2"/>
          </rPr>
          <t xml:space="preserve">
ST propose que le ragréage soit mis en TO et sur la totalité de la surface</t>
        </r>
      </text>
    </comment>
  </commentList>
</comments>
</file>

<file path=xl/sharedStrings.xml><?xml version="1.0" encoding="utf-8"?>
<sst xmlns="http://schemas.openxmlformats.org/spreadsheetml/2006/main" count="627" uniqueCount="298">
  <si>
    <t>Libellé</t>
  </si>
  <si>
    <t>Unité</t>
  </si>
  <si>
    <t>Quantité</t>
  </si>
  <si>
    <t>N°</t>
  </si>
  <si>
    <t>Montant  
(€ HT)</t>
  </si>
  <si>
    <t>SOUS TOTAL ETUDE D'EXECUTION ET INSTALLATION DE CHANTIER  € HT</t>
  </si>
  <si>
    <t>1.1</t>
  </si>
  <si>
    <t>1.2</t>
  </si>
  <si>
    <t>Forfait</t>
  </si>
  <si>
    <t>ETUDES D'EXECUTION ET INSTALLATION DE CHANTIER
Ce prix rémunère l'élaboration du dossier d'exécution, les études pour la validation du diagnostic et de la préconisation, les investigations complémentaires, la mise au point et la fourniture de l'ensemble des documents réclamés da</t>
  </si>
  <si>
    <t>Prix unitaire
 (€ HT)</t>
  </si>
  <si>
    <t>MONTANT TOTAL DES TRAVAUX H.T</t>
  </si>
  <si>
    <t>TVA 20%</t>
  </si>
  <si>
    <t>MONTANT TOTAL DES TRAVAUX T.T.C</t>
  </si>
  <si>
    <t>Les quantités sont données à titre indicatives</t>
  </si>
  <si>
    <t>Intérieur cuve</t>
  </si>
  <si>
    <r>
      <t xml:space="preserve">Installation et repli du matériel de chantier : 
</t>
    </r>
    <r>
      <rPr>
        <sz val="10"/>
        <color theme="1"/>
        <rFont val="Arial Narrow"/>
        <family val="2"/>
      </rPr>
      <t>Ce prix rémunère l'aménagement, l'installation, l'entretien et le repli de la base vie, l'aménagement des zones des stockage et des circulations, la signalisation du chantier en accord avec les prescriptions du CSPS et de  Atlantic Eau, la mise en place des mesures de protection individuelle et collective, la mise en place des dispositifs pour limiter les nuisances vis à vis des tiers, les consommations énergétiques et fluides pendant toute la durée du chantier, y compris l'installation de compteurs de chantier</t>
    </r>
  </si>
  <si>
    <t>2.1</t>
  </si>
  <si>
    <t>2.1.1</t>
  </si>
  <si>
    <t>3.2</t>
  </si>
  <si>
    <t>3.3</t>
  </si>
  <si>
    <t>ETANCHEITE DE LA COUPOLE</t>
  </si>
  <si>
    <t>SOUS TOTAL TRAVAUX SECURISATION DES ACCES, MISE AUX NORMES MENUISERIES ET SERRURERIES  € HT</t>
  </si>
  <si>
    <r>
      <t xml:space="preserve">
</t>
    </r>
    <r>
      <rPr>
        <b/>
        <sz val="14"/>
        <color theme="1"/>
        <rFont val="Calibri"/>
        <family val="2"/>
        <scheme val="minor"/>
      </rPr>
      <t>Rénovation du château d'eau, "Les Garnes" 
à Corcoué sur Logne</t>
    </r>
    <r>
      <rPr>
        <b/>
        <u/>
        <sz val="11"/>
        <color theme="1"/>
        <rFont val="Calibri"/>
        <family val="2"/>
        <scheme val="minor"/>
      </rPr>
      <t xml:space="preserve">
DECOMPOSITION DU PRIX GLOBAL ET FORFAITAIRE
</t>
    </r>
  </si>
  <si>
    <t>1.4</t>
  </si>
  <si>
    <t xml:space="preserve">TRAVAUX EXTERIEURS </t>
  </si>
  <si>
    <t>2.1.2</t>
  </si>
  <si>
    <t>2.1.3</t>
  </si>
  <si>
    <t>2.1.4</t>
  </si>
  <si>
    <t>REVETEMENT DE PROTECTION GENERALISEE CUVE ET TOUR</t>
  </si>
  <si>
    <t>ETANCHEITE DALLE DU LANTERNEAU</t>
  </si>
  <si>
    <t>TRAVAUX DIVERS</t>
  </si>
  <si>
    <t>6.1</t>
  </si>
  <si>
    <t>6.2</t>
  </si>
  <si>
    <t>6.3</t>
  </si>
  <si>
    <t>SOUS TOTAL TRAVAUX EXTERIEURS  € HT</t>
  </si>
  <si>
    <t>TRAVAUX INTERIEURS</t>
  </si>
  <si>
    <t>3.2.1</t>
  </si>
  <si>
    <t>3.2.2</t>
  </si>
  <si>
    <t>3.2.3</t>
  </si>
  <si>
    <t>3.3.1</t>
  </si>
  <si>
    <t>3.3.3</t>
  </si>
  <si>
    <t>ETANCHEITE DE LA CUVE</t>
  </si>
  <si>
    <t>SECURISATION DES ACCES, MISE AUX NORMES MENUISERIES ET SERRURERIES</t>
  </si>
  <si>
    <t>4.1</t>
  </si>
  <si>
    <r>
      <t xml:space="preserve">Dépose des anciennes fixations
</t>
    </r>
    <r>
      <rPr>
        <sz val="10"/>
        <rFont val="Arial Narrow"/>
        <family val="2"/>
      </rPr>
      <t xml:space="preserve">Ce prix rémunère la dépose des anciennes fixations des antennistes, y compris toutes sujétions de ragréage au droit des déposes.
</t>
    </r>
    <r>
      <rPr>
        <i/>
        <sz val="10"/>
        <rFont val="Arial Narrow"/>
        <family val="2"/>
      </rPr>
      <t>Quantité estimé : 4 queues de cochons et 19 anciennes fixations antennistes</t>
    </r>
  </si>
  <si>
    <r>
      <rPr>
        <b/>
        <sz val="10"/>
        <color theme="1"/>
        <rFont val="Arial Narrow"/>
        <family val="2"/>
      </rPr>
      <t xml:space="preserve">Etudes d'exécution : 
</t>
    </r>
    <r>
      <rPr>
        <sz val="10"/>
        <color theme="1"/>
        <rFont val="Arial Narrow"/>
        <family val="2"/>
      </rPr>
      <t xml:space="preserve">
Ce prix rémunère l'élaboration du dossier d'exécution, la mise au point et la fourniture de l'ensemble des documents réclamés dans le cadre du dossier d'exécution jusqu'à leur validation sans réserve par le maître d'œuvre, la vérification des cotes in situ
</t>
    </r>
  </si>
  <si>
    <t>Cintrée - en acier inoxydable austénitique de nuance 1.4404 pour le palier haut de cuve, côté cuve - hauteur 10 cm - 
linéaire estimé : 14,5 ml</t>
  </si>
  <si>
    <t>Cintré - en acier inoxydable austénitique de nuance 1.4404 pour le palier haut de cuve côté cheminée centrale- linéaire estimé : 8,0 ml</t>
  </si>
  <si>
    <t>SOUS TOTAL TRAVAUX INTERIEUR  € HT</t>
  </si>
  <si>
    <t>EQUIPEMENTS HYDRAULIQUES</t>
  </si>
  <si>
    <t>INTERIEUR CUVE ET CHEMINEE CENTRALE</t>
  </si>
  <si>
    <t>MANCHETTES DE TRAVERSEE DE PAROI CUVE</t>
  </si>
  <si>
    <r>
      <t xml:space="preserve">Canalisation de vidange
</t>
    </r>
    <r>
      <rPr>
        <sz val="10"/>
        <color theme="1"/>
        <rFont val="Arial Narrow"/>
        <family val="2"/>
      </rPr>
      <t xml:space="preserve">
Ce prix rémunère la fourniture et la mise en place de canalisations en acier inoxydable austénitique de nuance 1.4404 DN 219,1 mm  y compris,  raccords à bride, pièces spéciales, passivation après montage, dépose et évacuation des équipements existants  et toutes sujétions de mise en oeuvre
</t>
    </r>
    <r>
      <rPr>
        <i/>
        <sz val="10"/>
        <color theme="1"/>
        <rFont val="Arial Narrow"/>
        <family val="2"/>
      </rPr>
      <t>Quantité estimée : 2,6 ml</t>
    </r>
  </si>
  <si>
    <t>SOUS TOTAL TRAVAUX DIVERS  € HT</t>
  </si>
  <si>
    <t>2.2</t>
  </si>
  <si>
    <t>2.2.1</t>
  </si>
  <si>
    <t>2.2.2</t>
  </si>
  <si>
    <t>2.2.3</t>
  </si>
  <si>
    <t>2.2.4</t>
  </si>
  <si>
    <t>2.3</t>
  </si>
  <si>
    <t>2.3.1</t>
  </si>
  <si>
    <t>2.3.2</t>
  </si>
  <si>
    <t>2.3.3</t>
  </si>
  <si>
    <t>2.3.4</t>
  </si>
  <si>
    <t>2.3.5</t>
  </si>
  <si>
    <t>2.4</t>
  </si>
  <si>
    <t>2.4.1</t>
  </si>
  <si>
    <t>2.4.2</t>
  </si>
  <si>
    <t>2.4.3</t>
  </si>
  <si>
    <t>3.1</t>
  </si>
  <si>
    <t>3.1.2</t>
  </si>
  <si>
    <t>3.1.1</t>
  </si>
  <si>
    <t>3.1.3</t>
  </si>
  <si>
    <t>3.3.2</t>
  </si>
  <si>
    <t>3.3.4</t>
  </si>
  <si>
    <t>4.1.1</t>
  </si>
  <si>
    <t>4.1.2</t>
  </si>
  <si>
    <t>4.1.3</t>
  </si>
  <si>
    <t>4.1.4</t>
  </si>
  <si>
    <t>4.1.5</t>
  </si>
  <si>
    <t>4.1.6</t>
  </si>
  <si>
    <t>4.2</t>
  </si>
  <si>
    <t>4.2.1</t>
  </si>
  <si>
    <t>4.2.2</t>
  </si>
  <si>
    <t>4.2.3</t>
  </si>
  <si>
    <t>5.1</t>
  </si>
  <si>
    <t>5.2</t>
  </si>
  <si>
    <t>5.3</t>
  </si>
  <si>
    <t>SOUS TOTALEQUIPEMENTS HYDRAULIQUES  € HT</t>
  </si>
  <si>
    <t>2.3.6</t>
  </si>
  <si>
    <t>2.3.7</t>
  </si>
  <si>
    <r>
      <t xml:space="preserve">Traitement de la fissure traversante : 
</t>
    </r>
    <r>
      <rPr>
        <sz val="10"/>
        <color indexed="8"/>
        <rFont val="Arial Narrow"/>
        <family val="2"/>
      </rPr>
      <t xml:space="preserve">Ce prix rémunère l'ouverture autour des lèvres et la purge des éléments de béton peu adhérent, la préparation du support,  le nettoyage et soufflage des fissures, la mise en œuvre des injecteurs et des évents, la mise en œuvre du produit de cachetage, l’injection du produit, y compris toutes sujétions de nettoyage, d'accès, de finition
</t>
    </r>
    <r>
      <rPr>
        <i/>
        <sz val="10"/>
        <color indexed="8"/>
        <rFont val="Arial Narrow"/>
        <family val="2"/>
      </rPr>
      <t>Quantité estimée : 3,3 ml</t>
    </r>
  </si>
  <si>
    <t>3.1.4</t>
  </si>
  <si>
    <r>
      <rPr>
        <b/>
        <sz val="10"/>
        <color theme="1"/>
        <rFont val="Arial Narrow"/>
        <family val="2"/>
      </rPr>
      <t xml:space="preserve">Nettoyage et désinfection de la cuve : 
</t>
    </r>
    <r>
      <rPr>
        <sz val="10"/>
        <color theme="1"/>
        <rFont val="Arial Narrow"/>
        <family val="2"/>
      </rPr>
      <t xml:space="preserve">
Ce prix rémunère le rinçage de la cuve, le rinçage à l'aide d'un produit désinfectant et l'analyse bactériologique selon CCTP par un organisme agréé après re remplissage de la cuve par l'exploitant.</t>
    </r>
  </si>
  <si>
    <t>4.1.7</t>
  </si>
  <si>
    <t>4.1.8</t>
  </si>
  <si>
    <t>4.2.2.2</t>
  </si>
  <si>
    <t>4.2.3.1</t>
  </si>
  <si>
    <r>
      <t xml:space="preserve">Réhausse garde corps :
</t>
    </r>
    <r>
      <rPr>
        <sz val="10"/>
        <color theme="1"/>
        <rFont val="Arial Narrow"/>
        <family val="2"/>
      </rPr>
      <t xml:space="preserve">
Ce prix rémunère  la fourniture et la mise en oeuvre  de réhausse de garde-corps  conformes à la norme NF EN ISO 14122-3, y compris toutes sujétions de liaisonnement et de fixations par scellement chimique sur les gardes corps. Le système de fixation devra garantir l'absence de corrosion en cas de matériaux métalliques de différentes natures</t>
    </r>
  </si>
  <si>
    <r>
      <rPr>
        <b/>
        <sz val="10"/>
        <color theme="1"/>
        <rFont val="Arial Narrow"/>
        <family val="2"/>
      </rPr>
      <t>Garde-corps   :</t>
    </r>
    <r>
      <rPr>
        <sz val="10"/>
        <color theme="1"/>
        <rFont val="Arial Narrow"/>
        <family val="2"/>
      </rPr>
      <t xml:space="preserve">
Ce prix rémunère  la fourniture et la mise en oeuvre  de garde-corps conformes à la norme NF EN ISO 14122-3 y compris toutes sujétions de liaisonnement et de fixations par scellement chimique</t>
    </r>
  </si>
  <si>
    <r>
      <t xml:space="preserve">Manchette de canalisation de vidange :
</t>
    </r>
    <r>
      <rPr>
        <sz val="10"/>
        <color theme="1"/>
        <rFont val="Arial Narrow"/>
        <family val="2"/>
      </rPr>
      <t>Ce prix rémunère la suppression des manchettes des canalisations de vidange en traversée de parois  y compris toutes sujétions de démolition et d'évacuation de l'ancienne manchette, la founiture et la mise en oeuvre de nouvelle manchette en acier inoxydable austénitique de nuance 1.4404 DN 219,1 mm y compris toutes sujétions de coffrage et scellement au mortier à retrait compensé et raccordement sur canalisations existantes ou nouvelles</t>
    </r>
  </si>
  <si>
    <r>
      <t xml:space="preserve">Vanne de vidange :
</t>
    </r>
    <r>
      <rPr>
        <sz val="10"/>
        <color theme="1"/>
        <rFont val="Arial Narrow"/>
        <family val="2"/>
      </rPr>
      <t xml:space="preserve">Ce prix rémunère le remplacement de la vanne sur la canalisation de vidange par une vanne de type OCA série courte diamètre 200 mm avec joints diélectrique sur les jonctions fonte/acier, dépose et évacuation des équipements existants y compris toutes sujétions de démontage et de montage
</t>
    </r>
    <r>
      <rPr>
        <i/>
        <sz val="10"/>
        <color theme="1"/>
        <rFont val="Arial Narrow"/>
        <family val="2"/>
      </rPr>
      <t>Quantité estimée : 1 unité</t>
    </r>
  </si>
  <si>
    <r>
      <rPr>
        <b/>
        <sz val="10"/>
        <color theme="1"/>
        <rFont val="Arial Narrow"/>
        <family val="2"/>
      </rPr>
      <t>Mise en œuvre éclairage cheminée centrale :</t>
    </r>
    <r>
      <rPr>
        <sz val="10"/>
        <color theme="1"/>
        <rFont val="Arial Narrow"/>
        <family val="2"/>
      </rPr>
      <t xml:space="preserve">
Ce prix rémunère la fourniture et mise en œuvre de deux néons à Led IP65 50W commandés par le même intérrupteur que les spots intérieur cuve, y compris raccordement sur l'armoire électrique au radier de la tour, protection des câbles d'alimentation dans un tube iro. L'ensemble des équipement devra être sur un circuit TBT sécurité.
</t>
    </r>
    <r>
      <rPr>
        <i/>
        <sz val="10"/>
        <color theme="1"/>
        <rFont val="Arial Narrow"/>
        <family val="2"/>
      </rPr>
      <t>quantité : 2</t>
    </r>
    <r>
      <rPr>
        <sz val="10"/>
        <color theme="1"/>
        <rFont val="Arial Narrow"/>
        <family val="2"/>
      </rPr>
      <t xml:space="preserve">
</t>
    </r>
  </si>
  <si>
    <r>
      <rPr>
        <b/>
        <sz val="10"/>
        <color theme="1"/>
        <rFont val="Arial Narrow"/>
        <family val="2"/>
      </rPr>
      <t>Mise en œuvre éclairage palier de cuve :</t>
    </r>
    <r>
      <rPr>
        <sz val="10"/>
        <color theme="1"/>
        <rFont val="Arial Narrow"/>
        <family val="2"/>
      </rPr>
      <t xml:space="preserve">
Ce prix rémunère la mise en œuvre de six néons à Led IP65 minimum 75 W commandés par interrupteur,  y compris raccordement sur l'armoire électrique au radier de la tour, protection des câbles d'alimentation dans un tube iro. Un néon sera placé par palier dans la tour.
</t>
    </r>
    <r>
      <rPr>
        <i/>
        <sz val="10"/>
        <color theme="1"/>
        <rFont val="Arial Narrow"/>
        <family val="2"/>
      </rPr>
      <t>quantité : 6</t>
    </r>
  </si>
  <si>
    <r>
      <t xml:space="preserve">Remplacement grilles d'aération Lanterneaux :
</t>
    </r>
    <r>
      <rPr>
        <sz val="10"/>
        <color theme="1"/>
        <rFont val="Arial Narrow"/>
        <family val="2"/>
      </rPr>
      <t xml:space="preserve">Ce prix rémunère le démontage et l'évacuation des grilles existantes, la fourniture et mise en œuvre de nouvelles grilles d'aérations en acier inoxydable austénitique de nuance  1,4404 équipées de moustiquaires avec pare pluie et chicane de protection (40 * 30 cm)
</t>
    </r>
    <r>
      <rPr>
        <i/>
        <sz val="10"/>
        <color theme="1"/>
        <rFont val="Arial Narrow"/>
        <family val="2"/>
      </rPr>
      <t>Quantité : 4</t>
    </r>
  </si>
  <si>
    <t>m²</t>
  </si>
  <si>
    <t>1.5</t>
  </si>
  <si>
    <r>
      <t xml:space="preserve">Echafaudage intérieur cuve : 
</t>
    </r>
    <r>
      <rPr>
        <sz val="10"/>
        <color theme="1"/>
        <rFont val="Arial Narrow"/>
        <family val="2"/>
      </rPr>
      <t xml:space="preserve">
Ce prix rémunère la fourniture, l'amenée à pied d'oeuvre, le montage, les frais de vérification par un organisme agréé, le déplacement, l'entretien, le démontage et le repli des échafaudages intérieurs de la cuve pour la réalisation des travaux de réparation structurale et d'étanchéité</t>
    </r>
    <r>
      <rPr>
        <b/>
        <sz val="10"/>
        <color theme="1"/>
        <rFont val="Arial Narrow"/>
        <family val="2"/>
      </rPr>
      <t xml:space="preserve">
</t>
    </r>
  </si>
  <si>
    <t>ml</t>
  </si>
  <si>
    <r>
      <t xml:space="preserve">Préparation du support
</t>
    </r>
    <r>
      <rPr>
        <sz val="10"/>
        <color indexed="8"/>
        <rFont val="Arial Narrow"/>
        <family val="2"/>
      </rPr>
      <t xml:space="preserve">
Ce prix rémunère la préparation du support en vu de la mise en œuvre du revêtement d'étanchéité
</t>
    </r>
    <r>
      <rPr>
        <i/>
        <sz val="10"/>
        <color indexed="8"/>
        <rFont val="Arial Narrow"/>
        <family val="2"/>
      </rPr>
      <t>Quantité estimée : 210 m²</t>
    </r>
  </si>
  <si>
    <r>
      <t xml:space="preserve">Reprise de la forme de pente du chéneau
</t>
    </r>
    <r>
      <rPr>
        <sz val="10"/>
        <color indexed="8"/>
        <rFont val="Arial Narrow"/>
        <family val="2"/>
      </rPr>
      <t xml:space="preserve">
Ce prix rémunère la reprise de la forme de pente du chéneau vers un nouvel exutoire des eaux de ruissellement à créer dans l'acrotère y compris sujétions d'accroche du ragréage sur le chéneau existant</t>
    </r>
    <r>
      <rPr>
        <b/>
        <sz val="10"/>
        <color indexed="8"/>
        <rFont val="Arial Narrow"/>
        <family val="2"/>
      </rPr>
      <t xml:space="preserve">
</t>
    </r>
  </si>
  <si>
    <t>2.3.8</t>
  </si>
  <si>
    <r>
      <t xml:space="preserve">Préparation du support
</t>
    </r>
    <r>
      <rPr>
        <sz val="10"/>
        <rFont val="Arial Narrow"/>
        <family val="2"/>
      </rPr>
      <t xml:space="preserve">Ce prix rémunère la préparation du support en vue de la mise en œuvre du revêtement d'étanchéité
</t>
    </r>
    <r>
      <rPr>
        <i/>
        <sz val="10"/>
        <rFont val="Arial Narrow"/>
        <family val="2"/>
      </rPr>
      <t>Quantité estimée : 10 m²</t>
    </r>
  </si>
  <si>
    <r>
      <t xml:space="preserve">Mise en œuvre d’un système d’étanchéité liquide 
</t>
    </r>
    <r>
      <rPr>
        <sz val="10"/>
        <color indexed="8"/>
        <rFont val="Arial Narrow"/>
        <family val="2"/>
      </rPr>
      <t xml:space="preserve">Ce prix rémunère la fourniture et mise en œuvre d'un système d'étanchéité liquide circulable aux piétons et antidérapant conformément aux prescriptions de l’avis technique ou cahier des charges du fournisseur ainsi qu’aux recommandations professionnelles de l’APSEL, y compris sur les relevés et retombés
</t>
    </r>
    <r>
      <rPr>
        <i/>
        <sz val="10"/>
        <color indexed="8"/>
        <rFont val="Arial Narrow"/>
        <family val="2"/>
      </rPr>
      <t>Quantité estimée : 10 m²</t>
    </r>
  </si>
  <si>
    <t>FFT</t>
  </si>
  <si>
    <t>2.3.9</t>
  </si>
  <si>
    <r>
      <t xml:space="preserve">Elimination du béton dégradé :
</t>
    </r>
    <r>
      <rPr>
        <sz val="10"/>
        <color theme="1"/>
        <rFont val="Arial Narrow"/>
        <family val="2"/>
      </rPr>
      <t xml:space="preserve">Ce prix rémunère les opérations d'élimination mécanique (burineur, THP ou autre) du béton dégradé superficiellement au niveau des zones épaufrées ou autour des armatures apparentes sur une distance de 0,20 m minimum au-delà de la zone visiblement corrodée et sur une distance de 2 cm minimum tout autour des armatures, y compris récupération et évacuation des déchets
</t>
    </r>
    <r>
      <rPr>
        <i/>
        <sz val="10"/>
        <color theme="1"/>
        <rFont val="Arial Narrow"/>
        <family val="2"/>
      </rPr>
      <t>Quantité estimée : 7 m²</t>
    </r>
  </si>
  <si>
    <r>
      <t xml:space="preserve">Traitement des armatures corrodées :
</t>
    </r>
    <r>
      <rPr>
        <sz val="10"/>
        <color theme="1"/>
        <rFont val="Arial Narrow"/>
        <family val="2"/>
      </rPr>
      <t xml:space="preserve">Ce prix rémunère l'élimination totale de toute trace de corrosion par sablage et l'application d'un revêtement actif de protection contre la corrosion sur toutes les armatures dégagées ainsi que le remplacement éventuel des armatures dont la réduction de section dépasse 10% y compris en assurant les longueurs de recouvrement conformes aux dispositions techniques en vigueur avec forme d'engravure si nécessaire
</t>
    </r>
    <r>
      <rPr>
        <i/>
        <sz val="10"/>
        <color theme="1"/>
        <rFont val="Arial Narrow"/>
        <family val="2"/>
      </rPr>
      <t>Quantité estimée : 7 m²</t>
    </r>
  </si>
  <si>
    <r>
      <t xml:space="preserve">Reconstitution des sections de béton :
</t>
    </r>
    <r>
      <rPr>
        <sz val="10"/>
        <color theme="1"/>
        <rFont val="Arial Narrow"/>
        <family val="2"/>
      </rPr>
      <t xml:space="preserve">Ce prix rémunère la reconstitution des sections de béton dégradé à l'aide d'un mortier de réparation à base de liant hydraulique, éventuellement fibré, de classe R3 au sens de la norme NF EN 1504-3, y compris toutes sujétions de talochage et finition et application systématique d'un produit de cure
</t>
    </r>
    <r>
      <rPr>
        <i/>
        <sz val="10"/>
        <color theme="1"/>
        <rFont val="Arial Narrow"/>
        <family val="2"/>
      </rPr>
      <t>Quantité estimée : 7 m²</t>
    </r>
  </si>
  <si>
    <r>
      <t xml:space="preserve">Préparation des supports :
</t>
    </r>
    <r>
      <rPr>
        <sz val="10"/>
        <color theme="1"/>
        <rFont val="Arial Narrow"/>
        <family val="2"/>
      </rPr>
      <t xml:space="preserve">Ce prix rémunère la préparation de la  surface d'intrados de la couverture et du lanterneau afin d'obtenir la cohésion et l'état de surface compatible avec la mise en œuvre du revêtement d'imperméabilisation, y compris le ponçage des épanchements de calcite en sous face de cuve
</t>
    </r>
    <r>
      <rPr>
        <i/>
        <sz val="10"/>
        <color theme="1"/>
        <rFont val="Arial Narrow"/>
        <family val="2"/>
      </rPr>
      <t>Quantité estimée : 197 m²</t>
    </r>
  </si>
  <si>
    <r>
      <t xml:space="preserve">Application d'un inhibiteur de corrosion
</t>
    </r>
    <r>
      <rPr>
        <sz val="10"/>
        <color indexed="8"/>
        <rFont val="Arial Narrow"/>
        <family val="2"/>
      </rPr>
      <t xml:space="preserve">
Ce prix rémunère la fourniture et l'application d'un inhibiteur de corrosion sur l'ensemble des surfaces, intrados coupole et intérieur du lanterneau conformément aux prescriptions du fournisseur.
</t>
    </r>
    <r>
      <rPr>
        <i/>
        <sz val="10"/>
        <color indexed="8"/>
        <rFont val="Arial Narrow"/>
        <family val="2"/>
      </rPr>
      <t>Quantité estimée : 197 m²</t>
    </r>
  </si>
  <si>
    <r>
      <rPr>
        <b/>
        <sz val="10"/>
        <color theme="1"/>
        <rFont val="Arial Narrow"/>
        <family val="2"/>
      </rPr>
      <t xml:space="preserve">Revêtement d'imperméabilisation : 
</t>
    </r>
    <r>
      <rPr>
        <sz val="10"/>
        <color theme="1"/>
        <rFont val="Arial Narrow"/>
        <family val="2"/>
      </rPr>
      <t xml:space="preserve">
Ce prix rémunère la fourniture et la mise en œuvre d'un revêtement d'imperméabilisation de liant hydraulique modifié en deux couches
</t>
    </r>
    <r>
      <rPr>
        <i/>
        <sz val="10"/>
        <color theme="1"/>
        <rFont val="Arial Narrow"/>
        <family val="2"/>
      </rPr>
      <t>Quantité estimée : 197 m²</t>
    </r>
  </si>
  <si>
    <t>TRANCHE CONDITIONNELLE</t>
  </si>
  <si>
    <t>5.1.1</t>
  </si>
  <si>
    <t>5.1.2</t>
  </si>
  <si>
    <t>5.1.3</t>
  </si>
  <si>
    <t>5.2.1</t>
  </si>
  <si>
    <t>5.2.2</t>
  </si>
  <si>
    <t>5.2.3</t>
  </si>
  <si>
    <t>5.3.1</t>
  </si>
  <si>
    <t>5.3.2</t>
  </si>
  <si>
    <t>5.3.3</t>
  </si>
  <si>
    <t>5.3.4</t>
  </si>
  <si>
    <t>5.3.5</t>
  </si>
  <si>
    <t>6.4</t>
  </si>
  <si>
    <t>6.5</t>
  </si>
  <si>
    <t>6.6</t>
  </si>
  <si>
    <t>6.7</t>
  </si>
  <si>
    <t>6.8</t>
  </si>
  <si>
    <t>6.9</t>
  </si>
  <si>
    <t>7.1</t>
  </si>
  <si>
    <t>7.1.1</t>
  </si>
  <si>
    <t>7.1.2</t>
  </si>
  <si>
    <r>
      <t xml:space="preserve">Elimination du revêtement existant :
</t>
    </r>
    <r>
      <rPr>
        <sz val="10"/>
        <color theme="1"/>
        <rFont val="Arial Narrow"/>
        <family val="2"/>
      </rPr>
      <t xml:space="preserve">Ce prix rémunère l'élimination complète du revêtement existant de type liant de synthèse pour retrouver le support de type mortier en vu de l'application du revêtement d'étanchéité 
</t>
    </r>
    <r>
      <rPr>
        <i/>
        <sz val="10"/>
        <color theme="1"/>
        <rFont val="Arial Narrow"/>
        <family val="2"/>
      </rPr>
      <t>Quantité estimée : 505 m²</t>
    </r>
  </si>
  <si>
    <t>Sous face de cuve</t>
  </si>
  <si>
    <t>3.4</t>
  </si>
  <si>
    <t>unité</t>
  </si>
  <si>
    <r>
      <t xml:space="preserve">Création d'aération
</t>
    </r>
    <r>
      <rPr>
        <sz val="10"/>
        <color theme="1"/>
        <rFont val="Arial Narrow"/>
        <family val="2"/>
      </rPr>
      <t>Ce prix rémunère la dépose de 4 carreaux vitrés en sous face de cuve, et la fourniture et mise en œuvre de 4 aérations avec moustiquaire et pare pluie en aluminium anodisé ou thermolaqué.
Quantité : 4</t>
    </r>
  </si>
  <si>
    <r>
      <t xml:space="preserve">Descente eaux pluviales le long du voile équivalent DN 130 aluminium laqué :
</t>
    </r>
    <r>
      <rPr>
        <sz val="10"/>
        <color indexed="8"/>
        <rFont val="Arial Narrow"/>
        <family val="2"/>
      </rPr>
      <t>Ce prix rémunère la fourniture et mise en œuvre d'une descente d'eaux pluviales DN équivalent 130 mm en aluminium prélaqué sur 16 ml en section rectangulaire y compris raccordement sur la canalisation de vidange/trop plein en sous face de cuve, y compris traversée de paroi, scellement, ragréage et toutes sujétions de fixation</t>
    </r>
  </si>
  <si>
    <t>6.10</t>
  </si>
  <si>
    <t>2.1.5</t>
  </si>
  <si>
    <r>
      <t xml:space="preserve">Dépose conducteur de descente
</t>
    </r>
    <r>
      <rPr>
        <sz val="10"/>
        <color theme="1"/>
        <rFont val="Arial Narrow"/>
        <family val="2"/>
      </rPr>
      <t xml:space="preserve">
Ce prix rémunère la dépose et l'évacuation du conducteur de descente 50 mm² cuivre nu et fixé à la structure tous les 1 m en toiture et 1,5 m sur le voile de la cuve et tour, la surpression des fixations dans le béton en totalité et le ragréage du béton
</t>
    </r>
    <r>
      <rPr>
        <i/>
        <sz val="10"/>
        <color theme="1"/>
        <rFont val="Arial Narrow"/>
        <family val="2"/>
      </rPr>
      <t>Quantité estimée : 40 unités</t>
    </r>
  </si>
  <si>
    <r>
      <t xml:space="preserve">Dépose du paratonnerre à pointe simple
</t>
    </r>
    <r>
      <rPr>
        <sz val="10"/>
        <color theme="1"/>
        <rFont val="Arial Narrow"/>
        <family val="2"/>
      </rPr>
      <t xml:space="preserve">Ce prix rémunère la dépose du paratonnerre à pointe simple et son évacuation en décharge agréé, la dépose des fixations et le ragréage du béton au droit. </t>
    </r>
  </si>
  <si>
    <t>2.3.10</t>
  </si>
  <si>
    <r>
      <t xml:space="preserve">Rebouchage manchette défense incendie :
</t>
    </r>
    <r>
      <rPr>
        <sz val="10"/>
        <color theme="1"/>
        <rFont val="Arial Narrow"/>
        <family val="2"/>
      </rPr>
      <t>Ce prix rémunère la suppression des manchettes des canalisations de défense incendie, en traversée de parois  et la dépose de la canalisation intérieur cuve  y compris toutes sujétions de démolition et d'évacuation de l'ancienne manchette,  y compris toutes sujétions de coffrage et fermeture de l'ouverture béton en vue de son abandon</t>
    </r>
  </si>
  <si>
    <t>SOUS TOTAL TC2  € HT</t>
  </si>
  <si>
    <t>SOUS FACE DE CUVE ET TOUR</t>
  </si>
  <si>
    <t>64 m²</t>
  </si>
  <si>
    <t>2.3.11</t>
  </si>
  <si>
    <r>
      <t xml:space="preserve">Fourniture et mise en œuvre d'une colonne sèche en vue des opérations de nettoyage
</t>
    </r>
    <r>
      <rPr>
        <sz val="10"/>
        <color theme="1"/>
        <rFont val="Arial Narrow"/>
        <family val="2"/>
      </rPr>
      <t xml:space="preserve">
Ce prix rémunère la fourniture et mise en œuvre d'une colonne sèche DN 10 depuis le radier de la tour jusqu'au lanterneau sommital y compris 15 ml de disponibilité de part et d'autres, les fixations le long du voile de la tour et en paroi de la cheminée centrale, les raccords type mâle et femelle nécessaires, y compris sujétions de mise en oeuvre et support au niveau du palier haut de cuve
</t>
    </r>
    <r>
      <rPr>
        <i/>
        <sz val="10"/>
        <color theme="1"/>
        <rFont val="Arial Narrow"/>
        <family val="2"/>
      </rPr>
      <t>Quantité estimée : 74 ml</t>
    </r>
  </si>
  <si>
    <r>
      <t xml:space="preserve">Traitement des armatures corrodées :
</t>
    </r>
    <r>
      <rPr>
        <sz val="10"/>
        <color theme="1"/>
        <rFont val="Arial Narrow"/>
        <family val="2"/>
      </rPr>
      <t xml:space="preserve">Ce prix rémunère l'élimination totale de toute trace de corrosion par sablage et l'application d'un revêtement actif de protection contre la corrosion sur toutes les armatures dégagées ainsi que le remplacement éventuel des armatures dont la réduction de section dépasse 10% y compris en assurant les longueurs de recouvrement conformes aux dispositions techniques en vigueur avec forme d'engravure si nécessaire
</t>
    </r>
    <r>
      <rPr>
        <i/>
        <sz val="10"/>
        <color theme="1"/>
        <rFont val="Arial Narrow"/>
        <family val="2"/>
      </rPr>
      <t xml:space="preserve">Quantité estimée : 10 m² </t>
    </r>
  </si>
  <si>
    <r>
      <t xml:space="preserve">Elimination du béton dégradé 
</t>
    </r>
    <r>
      <rPr>
        <sz val="10"/>
        <color theme="1"/>
        <rFont val="Arial Narrow"/>
        <family val="2"/>
      </rPr>
      <t xml:space="preserve">Ce prix rémunère les opérations d'élimination mécanique (burineur, THP ou autre) du béton dégradé superficiellement au niveau des zones épaufrées ou autour des armatures apparentes sur une distance de 0,20 m minimum au-delà de la zone visiblement corrodée et sur une distance de 2 cm minimum tout autour des armatures, y compris récupération et évacuation des déchets
</t>
    </r>
    <r>
      <rPr>
        <i/>
        <sz val="10"/>
        <color theme="1"/>
        <rFont val="Arial Narrow"/>
        <family val="2"/>
      </rPr>
      <t xml:space="preserve">Quantité estimée : 10 m² </t>
    </r>
  </si>
  <si>
    <r>
      <t xml:space="preserve">Reconstitution des sections de béton :
</t>
    </r>
    <r>
      <rPr>
        <sz val="10"/>
        <color theme="1"/>
        <rFont val="Arial Narrow"/>
        <family val="2"/>
      </rPr>
      <t xml:space="preserve">Ce prix rémunère la reconstitution des sections de béton dégradé à l'aide d'un mortier de réparation à base de liant hydraulique, éventuellement fibré, de classe R3 au sens de la norme NF EN 1504-3, y compris toutes sujétions de talochage et finition et application systématique d'un produit de cure
</t>
    </r>
    <r>
      <rPr>
        <i/>
        <sz val="10"/>
        <color theme="1"/>
        <rFont val="Arial Narrow"/>
        <family val="2"/>
      </rPr>
      <t xml:space="preserve">Quantité estimée : 10 m² </t>
    </r>
  </si>
  <si>
    <r>
      <t xml:space="preserve">Traitement des fissures par injection: 
</t>
    </r>
    <r>
      <rPr>
        <sz val="10"/>
        <color indexed="8"/>
        <rFont val="Arial Narrow"/>
        <family val="2"/>
      </rPr>
      <t xml:space="preserve">Ce prix rémunère l'ouverture autour des lèvres et la purge des éléments de béton peu adhérent, la préparation du support,  le nettoyage et soufflage des fissures, la mise en œuvre des injecteurs et des évents, la mise en œuvre du produit de cachetage, l’injection du produit, y compris toutes sujétions de nettoyage, d'accès, de finition
</t>
    </r>
    <r>
      <rPr>
        <i/>
        <sz val="10"/>
        <color indexed="8"/>
        <rFont val="Arial Narrow"/>
        <family val="2"/>
      </rPr>
      <t xml:space="preserve">Quantité estimée : 9,5 ml </t>
    </r>
  </si>
  <si>
    <r>
      <t xml:space="preserve">Traitement des fissures par calfeutrement : 
</t>
    </r>
    <r>
      <rPr>
        <sz val="10"/>
        <color theme="1"/>
        <rFont val="Arial Narrow"/>
        <family val="2"/>
      </rPr>
      <t>Ce prix rémunère le repérage des fissures, la réalisation d'une engravure au droit de chaque fissure, le nettoyage à l'air comprimé, le calfeutrement de la fissure par au mortier y compris toutes sujétions de nettoyage
Quantité estimée : 10 ml</t>
    </r>
  </si>
  <si>
    <r>
      <rPr>
        <b/>
        <sz val="10"/>
        <color theme="1"/>
        <rFont val="Arial Narrow"/>
        <family val="2"/>
      </rPr>
      <t xml:space="preserve">Revêtement d'étanchéité : 
</t>
    </r>
    <r>
      <rPr>
        <sz val="10"/>
        <color theme="1"/>
        <rFont val="Arial Narrow"/>
        <family val="2"/>
      </rPr>
      <t xml:space="preserve">
Ce prix rémunère la fourniture et la mise en œuvre en adhérence d'un revêtement d'étanchéité de type Compostite Adhérent résistant à une déformation instannée de 1 mm (rupture sur film libre) et bénéficiant d'une ACS délivrée par EUROFINS ou par le CARSO, y compris traitements des fissures au préalable et toutes sujétions de traitement des points singuliers
</t>
    </r>
    <r>
      <rPr>
        <i/>
        <sz val="10"/>
        <color theme="1"/>
        <rFont val="Arial Narrow"/>
        <family val="2"/>
      </rPr>
      <t>Quantité estimée : 505 m²</t>
    </r>
  </si>
  <si>
    <r>
      <t xml:space="preserve">Enduit d'imprégnation à froid et Pare-vapeur :
</t>
    </r>
    <r>
      <rPr>
        <sz val="10"/>
        <color indexed="8"/>
        <rFont val="Arial Narrow"/>
        <family val="2"/>
      </rPr>
      <t xml:space="preserve">Ce prix rémunère la fourniture et la mise en œuvre d'un enduit d'imprégnation à froid et pare-vapeur pour locaux à forte hygrométrie, y compris toutes sujétions de découpe
</t>
    </r>
    <r>
      <rPr>
        <i/>
        <sz val="10"/>
        <color indexed="8"/>
        <rFont val="Arial Narrow"/>
        <family val="2"/>
      </rPr>
      <t>Quantité estimée : 274 m²</t>
    </r>
  </si>
  <si>
    <r>
      <rPr>
        <b/>
        <sz val="10"/>
        <color theme="1"/>
        <rFont val="Arial Narrow"/>
        <family val="2"/>
      </rPr>
      <t>Sécurisation Caniveau technique caillebotis :</t>
    </r>
    <r>
      <rPr>
        <sz val="10"/>
        <color theme="1"/>
        <rFont val="Arial Narrow"/>
        <family val="2"/>
      </rPr>
      <t xml:space="preserve">
Ce prix rémunère la fourniture et la mise en oeuvre de caillebotis sur cornière au droit des colonnes montantes, y compris toutes sujétions de fixation, y compris toutes sujétions de fixation.
</t>
    </r>
    <r>
      <rPr>
        <i/>
        <sz val="10"/>
        <color theme="1"/>
        <rFont val="Arial Narrow"/>
        <family val="2"/>
      </rPr>
      <t>Quantité estimée : 2 m²</t>
    </r>
  </si>
  <si>
    <t>4.1.9</t>
  </si>
  <si>
    <t>5.3.6</t>
  </si>
  <si>
    <r>
      <rPr>
        <b/>
        <sz val="10"/>
        <color theme="1"/>
        <rFont val="Arial Narrow"/>
        <family val="2"/>
      </rPr>
      <t>Mise en place prise électrique</t>
    </r>
    <r>
      <rPr>
        <sz val="10"/>
        <color theme="1"/>
        <rFont val="Arial Narrow"/>
        <family val="2"/>
      </rPr>
      <t xml:space="preserve">
Ce prix rémunère la fourniture et mise en œuvre d'une prise étanche au niveau du palier sous face de cuve IP67 220V raccordé au coffret électrique de la tour</t>
    </r>
  </si>
  <si>
    <t>REPRISE DU BETON DEGRADE SUPERFICIELLEMENT TOUR ET CUVE</t>
  </si>
  <si>
    <r>
      <t xml:space="preserve">Traitement des fissures : 
</t>
    </r>
    <r>
      <rPr>
        <sz val="10"/>
        <color theme="1"/>
        <rFont val="Arial Narrow"/>
        <family val="2"/>
      </rPr>
      <t xml:space="preserve">Ce prix rémunère le repérage des fissures, la réalisation d'une engravure au droit de chaque fissure, le nettoyage à l'air comprimé, la mise en oeuvre du fond de joint, le calfeutrement de la fissure par un mastic elastomère y compris toutes sujétions de nettoyage, d'accès, de finition
</t>
    </r>
    <r>
      <rPr>
        <i/>
        <sz val="10"/>
        <color theme="1"/>
        <rFont val="Arial Narrow"/>
        <family val="2"/>
      </rPr>
      <t>Quantité estimée : 120 ml</t>
    </r>
  </si>
  <si>
    <r>
      <t xml:space="preserve">Entrées d'eau :
</t>
    </r>
    <r>
      <rPr>
        <sz val="10"/>
        <color theme="1"/>
        <rFont val="Arial Narrow"/>
        <family val="2"/>
      </rPr>
      <t>Ce prix rémunère la surpression de l'entrée d'eaux pluviales dans la cuve, la fourniture et la mise en œuvre de 3 nouvelles entrées d'eau (2 entrées d'eau + 1 trop plein) avec crapaudine de type platine de bitume élastomère SBS avec tube aluminium DN 100 en traversée de l'accrotère et mise en oeuvre d'une boite à eaux en aluminium prélaqué 250 mm x 250 mm y compris scellement dans l'acrotère et reprise de mortier</t>
    </r>
  </si>
  <si>
    <r>
      <t xml:space="preserve">Traitement des fissures par calfeutrement coupole : 
</t>
    </r>
    <r>
      <rPr>
        <sz val="10"/>
        <color theme="1"/>
        <rFont val="Arial Narrow"/>
        <family val="2"/>
      </rPr>
      <t>Ce prix rémunère le repérage des fissures, la réalisation d'une engravure au droit de chaque fissure, le nettoyage à l'air comprimé, le calfeutrement de la fissure au mortier y compris toutes sujétions de nettoyage
Quantité estimée : 20 ml</t>
    </r>
  </si>
  <si>
    <r>
      <t xml:space="preserve">Traitement des fissures par calfeutrement acrotère : 
</t>
    </r>
    <r>
      <rPr>
        <sz val="10"/>
        <color theme="1"/>
        <rFont val="Arial Narrow"/>
        <family val="2"/>
      </rPr>
      <t xml:space="preserve">Ce prix rémunère le repérage des fissures, la réalisation d'une engravure au droit de chaque fissure, le nettoyage à l'air comprimé, la mise en oeuvre du fond de joint, le calfeutrement de la fissure par un mastic elastomère y compris toutes sujétions de nettoyage, d'accès, de finition
</t>
    </r>
    <r>
      <rPr>
        <i/>
        <sz val="10"/>
        <color theme="1"/>
        <rFont val="Arial Narrow"/>
        <family val="2"/>
      </rPr>
      <t>Quantité estimée : 15 ml</t>
    </r>
  </si>
  <si>
    <r>
      <t xml:space="preserve">Isolation thermique :
</t>
    </r>
    <r>
      <rPr>
        <sz val="10"/>
        <color indexed="8"/>
        <rFont val="Arial Narrow"/>
        <family val="2"/>
      </rPr>
      <t xml:space="preserve">Ce prix rémunère la fourniture et la mise en œuvre de panneaux isolants jointifs de type laine de roche d'une épaisseur minimale de 60 mm avec une face bitumée y compris toutes sujétions de découpe et d'encollage,
</t>
    </r>
    <r>
      <rPr>
        <i/>
        <sz val="10"/>
        <color indexed="8"/>
        <rFont val="Arial Narrow"/>
        <family val="2"/>
      </rPr>
      <t>Quantité estimée : 274 m²</t>
    </r>
  </si>
  <si>
    <r>
      <t xml:space="preserve">Revêtement d'étanchéité :
</t>
    </r>
    <r>
      <rPr>
        <sz val="10"/>
        <color indexed="8"/>
        <rFont val="Arial Narrow"/>
        <family val="2"/>
      </rPr>
      <t>Ce prix rémunère  la fourniture et la mise en œuvre d'un revêtement d'étanchéité de bitume élastomère SBS de type bicouche pour toiture de type inaccessible, y compris toutes sujétions de découpe</t>
    </r>
    <r>
      <rPr>
        <u/>
        <sz val="10"/>
        <color indexed="8"/>
        <rFont val="Arial Narrow"/>
        <family val="2"/>
      </rPr>
      <t xml:space="preserve">
</t>
    </r>
    <r>
      <rPr>
        <i/>
        <sz val="10"/>
        <color indexed="8"/>
        <rFont val="Arial Narrow"/>
        <family val="2"/>
      </rPr>
      <t>Quantité estimée : 274 m²</t>
    </r>
  </si>
  <si>
    <t>IMPERMEABILISATION INTRADOS COUPOLE ET LANTERNEAU</t>
  </si>
  <si>
    <r>
      <t xml:space="preserve">Traitement des fissures par calfeutrement : 
</t>
    </r>
    <r>
      <rPr>
        <sz val="10"/>
        <color theme="1"/>
        <rFont val="Arial Narrow"/>
        <family val="2"/>
      </rPr>
      <t>Ce prix rémunère le repérage des fissures, la réalisation d'une engravure au droit de chaque fissure, le nettoyage à l'air comprimé, le calfeutrement de la fissure par un mortier hydraulique y compris toutes sujétions de nettoyage
Quantité estimée : 10 ml</t>
    </r>
  </si>
  <si>
    <t>Tour et coupole</t>
  </si>
  <si>
    <r>
      <rPr>
        <b/>
        <sz val="10"/>
        <color theme="1"/>
        <rFont val="Arial Narrow"/>
        <family val="2"/>
      </rPr>
      <t>Mise en œuvre éclairage intérieur cuve :</t>
    </r>
    <r>
      <rPr>
        <sz val="10"/>
        <color theme="1"/>
        <rFont val="Arial Narrow"/>
        <family val="2"/>
      </rPr>
      <t xml:space="preserve">
Ce prix rémunère la fourniture et la mise en œuvre de trois spots LED IP67  80W commandé par un interrupteur avec voyant depuis la sous face de cuve y compris raccordement sur l'alimentation TBTS, protection des câbles par tube iro. 
</t>
    </r>
    <r>
      <rPr>
        <i/>
        <sz val="10"/>
        <color theme="1"/>
        <rFont val="Arial Narrow"/>
        <family val="2"/>
      </rPr>
      <t>quantité : 3 unités</t>
    </r>
    <r>
      <rPr>
        <sz val="10"/>
        <color theme="1"/>
        <rFont val="Arial Narrow"/>
        <family val="2"/>
      </rPr>
      <t xml:space="preserve">
</t>
    </r>
  </si>
  <si>
    <t>ASSURANCE QUALITE, CONTROLES, ESSAIS, RECOLEMENT</t>
  </si>
  <si>
    <t>8.1</t>
  </si>
  <si>
    <r>
      <t xml:space="preserve">Contrôles et essais internes et externes  :
</t>
    </r>
    <r>
      <rPr>
        <sz val="10"/>
        <color rgb="FF000000"/>
        <rFont val="Arial Narrow"/>
        <family val="2"/>
      </rPr>
      <t xml:space="preserve">
Ce prix rémunère la mise en  œuvre de tous les essais et contrôles internes et externes prescrits au CCTP  y compris l'établissement des rapports</t>
    </r>
  </si>
  <si>
    <t>8.2</t>
  </si>
  <si>
    <r>
      <t xml:space="preserve">Dossier de récolement :
</t>
    </r>
    <r>
      <rPr>
        <sz val="10"/>
        <color theme="1"/>
        <rFont val="Arial Narrow"/>
        <family val="2"/>
      </rPr>
      <t xml:space="preserve">Ce prix rémunère l'établissement du dossier de récolement complet des travaux tel que prescrit au CCTP et sa fourniture en 2 ex papier et 2 ex CD ROM y compris corrections éventuelles exigées par le maître d'œuvre
</t>
    </r>
  </si>
  <si>
    <t>SOUS TOTAL ASSURANCE QUALITE, CONTROLES, ESSAIS, RECOLEMENT € HT</t>
  </si>
  <si>
    <r>
      <rPr>
        <b/>
        <sz val="10"/>
        <color theme="1"/>
        <rFont val="Arial Narrow"/>
        <family val="2"/>
      </rPr>
      <t xml:space="preserve">Mise en oeuvre peinture anti graffiti : 
</t>
    </r>
    <r>
      <rPr>
        <sz val="10"/>
        <color theme="1"/>
        <rFont val="Arial Narrow"/>
        <family val="2"/>
      </rPr>
      <t xml:space="preserve">
Ce prix rémunère la fourniture et la mise en œuvre d'une peinture anti graffiti sur une hauteur de 4 m en pied de tour sur la périphérie de l'ouvrage
</t>
    </r>
    <r>
      <rPr>
        <i/>
        <sz val="10"/>
        <color theme="1"/>
        <rFont val="Arial Narrow"/>
        <family val="2"/>
      </rPr>
      <t>Quantité estimée : 116 m²</t>
    </r>
  </si>
  <si>
    <r>
      <t xml:space="preserve">Création aération coupole :
</t>
    </r>
    <r>
      <rPr>
        <sz val="10"/>
        <color theme="1"/>
        <rFont val="Arial Narrow"/>
        <family val="2"/>
      </rPr>
      <t>Ce prix rémunère la création de 6 aérations de type champignon en acier inoxydable austénitique de nuance 1.4404 de diamètre 150 mm avec moustiquaire, colerette sur le tube pour replevé d'étanchéité y compris carottage de l'acrotère, scellement du la cheminée d'aération, et reprise des efforts des armatures sectionnées</t>
    </r>
  </si>
  <si>
    <r>
      <t xml:space="preserve">Relevés d'étanchéité :
</t>
    </r>
    <r>
      <rPr>
        <sz val="10"/>
        <color indexed="8"/>
        <rFont val="Arial Narrow"/>
        <family val="2"/>
      </rPr>
      <t xml:space="preserve">Ce prix rémunère la fourniture et la mise en œuvre de bandes de bitume élastomère pour traitement des relevés sur reliefs (lanterneau d'accès + cheminée aération + acrotère) y compris équerres de renfort et toutes sujétions liées aux points singuliers, fourniture. L'étanchéité sera arrêtée par mise en place de bandes solin
</t>
    </r>
    <r>
      <rPr>
        <i/>
        <sz val="10"/>
        <color indexed="8"/>
        <rFont val="Arial Narrow"/>
        <family val="2"/>
      </rPr>
      <t>Quantité estimée : 71 ml</t>
    </r>
  </si>
  <si>
    <r>
      <rPr>
        <b/>
        <sz val="10"/>
        <color theme="1"/>
        <rFont val="Arial Narrow"/>
        <family val="2"/>
      </rPr>
      <t>Remplacement porte d'accès tour :</t>
    </r>
    <r>
      <rPr>
        <b/>
        <u/>
        <sz val="10"/>
        <color theme="1"/>
        <rFont val="Arial Narrow"/>
        <family val="2"/>
      </rPr>
      <t xml:space="preserve">
</t>
    </r>
    <r>
      <rPr>
        <sz val="10"/>
        <color theme="1"/>
        <rFont val="Arial Narrow"/>
        <family val="2"/>
      </rPr>
      <t>Ce prix rémunère le démontage et l'évacuation de la porte d'accès actuelle et de son cadre, la fourniture et pose d'une porte double battant dimension 2,50*1,82 m avec serrure électronique trois points en tôle acier revêtu sur cadre d'échange étanche équipé d'une serrure de type DENY, y compris reprise des seuils bétons et des encadrements et dispositif d'aération intégrée dans la porte</t>
    </r>
  </si>
  <si>
    <r>
      <rPr>
        <b/>
        <sz val="10"/>
        <color theme="1"/>
        <rFont val="Arial Narrow"/>
        <family val="2"/>
      </rPr>
      <t>Sécurisation Caniveau technique aluminium larmée :</t>
    </r>
    <r>
      <rPr>
        <sz val="10"/>
        <color theme="1"/>
        <rFont val="Arial Narrow"/>
        <family val="2"/>
      </rPr>
      <t xml:space="preserve">
Ce prix rémunère la fourniture et la mise en oeuvre de tôles en acier larmé zingué Nuance 6060, y compris toutes sujétions de fixation.
</t>
    </r>
    <r>
      <rPr>
        <i/>
        <sz val="10"/>
        <color theme="1"/>
        <rFont val="Arial Narrow"/>
        <family val="2"/>
      </rPr>
      <t>Quantité estimée : 6,5 m²</t>
    </r>
  </si>
  <si>
    <r>
      <rPr>
        <b/>
        <sz val="10"/>
        <color theme="1"/>
        <rFont val="Arial Narrow"/>
        <family val="2"/>
      </rPr>
      <t>Garde-corps lanterneau sommital :</t>
    </r>
    <r>
      <rPr>
        <sz val="10"/>
        <color theme="1"/>
        <rFont val="Arial Narrow"/>
        <family val="2"/>
      </rPr>
      <t xml:space="preserve">
Ce prix rémunère  la fourniture et la mise en oeuvre  de garde-corps cintrés en aluminium anodisé ou thermolaqué ou acier inoxydable conformes à la norme NF EN ISO 14122-3 pour la dalle de couverture du lanterneau sommital, y compris toutes sujétions de liaisonnement et de fixations mécaniques
</t>
    </r>
    <r>
      <rPr>
        <i/>
        <sz val="10"/>
        <color theme="1"/>
        <rFont val="Arial Narrow"/>
        <family val="2"/>
      </rPr>
      <t>Linéaire estimé : 10,4 ml</t>
    </r>
  </si>
  <si>
    <r>
      <rPr>
        <b/>
        <sz val="10"/>
        <color theme="1"/>
        <rFont val="Arial Narrow"/>
        <family val="2"/>
      </rPr>
      <t>Garde-corps intérieur tour :</t>
    </r>
    <r>
      <rPr>
        <sz val="10"/>
        <color theme="1"/>
        <rFont val="Arial Narrow"/>
        <family val="2"/>
      </rPr>
      <t xml:space="preserve">
Ce prix rémunère la fourniture et la mise en œuvre d'une réhausse de garde corps droit en aluminium anodisé ou thermolaqué ou acier inoxydable conformes à la norme NF EN ISO 14122-3 - hauteur 10 cm
</t>
    </r>
    <r>
      <rPr>
        <i/>
        <sz val="10"/>
        <color theme="1"/>
        <rFont val="Arial Narrow"/>
        <family val="2"/>
      </rPr>
      <t>linéaire estimé : 68,5 ml</t>
    </r>
  </si>
  <si>
    <r>
      <rPr>
        <b/>
        <sz val="10"/>
        <color theme="1"/>
        <rFont val="Arial Narrow"/>
        <family val="2"/>
      </rPr>
      <t>Trappe d'accès extrados coupole :</t>
    </r>
    <r>
      <rPr>
        <sz val="10"/>
        <color theme="1"/>
        <rFont val="Arial Narrow"/>
        <family val="2"/>
      </rPr>
      <t xml:space="preserve">
Ce prix rémunère le démontage et l'évacuation de la trappe existante, la fourniture et mise en oeuvre d'une couverture diamètre 0,85 m en aluminium 6060 anodisé ou thermolaqué ou acier inoxydable y compris joint d'étanchéité caoutchouc sur la trappe amovible, vérins, barreaux anti chute intégrés sous la trappe amovible et dispositif de fermeture agréé par l'exploitant y compris toutes sujétions de liaisonnement et de fixations mécaniques
</t>
    </r>
    <r>
      <rPr>
        <i/>
        <sz val="10"/>
        <color theme="1"/>
        <rFont val="Arial Narrow"/>
        <family val="2"/>
      </rPr>
      <t>dimension approchée : 0,85 * 0,85 m</t>
    </r>
  </si>
  <si>
    <r>
      <rPr>
        <b/>
        <sz val="10"/>
        <color theme="1"/>
        <rFont val="Arial Narrow"/>
        <family val="2"/>
      </rPr>
      <t>Aménagement ancienne trappe de coupole :</t>
    </r>
    <r>
      <rPr>
        <sz val="10"/>
        <color theme="1"/>
        <rFont val="Arial Narrow"/>
        <family val="2"/>
      </rPr>
      <t xml:space="preserve">
Ce prix rémunère la réouverture en coupole de l'ancienne trappe pour les besoins du chantier, un renfort par chevêtre en béton armé ou rajout de plats collés carbone et sa fermeture en béton coulé armé, avec liaisonnement sur les armatures existantes ; y compris préparation préalable pour la reprise des armatures et le respect des longeurs de recouvrement
</t>
    </r>
    <r>
      <rPr>
        <i/>
        <sz val="10"/>
        <color theme="1"/>
        <rFont val="Arial Narrow"/>
        <family val="2"/>
      </rPr>
      <t>dimension approchée : 1,20 * 1,50 m</t>
    </r>
  </si>
  <si>
    <r>
      <t xml:space="preserve">Echelle accès palier n°1 :
</t>
    </r>
    <r>
      <rPr>
        <sz val="10"/>
        <color theme="1"/>
        <rFont val="Arial Narrow"/>
        <family val="2"/>
      </rPr>
      <t xml:space="preserve">Ce prix rémunère la dépose de l'échelle existante et l'évacuation en décharge agréée, la fourniture et la mise en œuvre d'une échelle à crinoline en aluminium anodisé ou thermolaqué avec barreaux anti dérapant conforme à la norme NF EN ISO 14122-4 y compris sujétions de fixation
</t>
    </r>
    <r>
      <rPr>
        <i/>
        <sz val="10"/>
        <color theme="1"/>
        <rFont val="Arial Narrow"/>
        <family val="2"/>
      </rPr>
      <t>hauteur estimée : 3,50 ml</t>
    </r>
  </si>
  <si>
    <r>
      <t xml:space="preserve">Echelle cheminée centrale :
</t>
    </r>
    <r>
      <rPr>
        <sz val="10"/>
        <color theme="1"/>
        <rFont val="Arial Narrow"/>
        <family val="2"/>
      </rPr>
      <t>Ce prix rémunère la dépose de l'échelle existante, la fourniture et la mise en œuvre d'une échelle droite à crinoline intérieur cheminée centrale donnant accès au palier haut de cuve, en en aluminium anodisé ou thermolaqué ou acier inoxydable avec barreaux anti dérapant conforme à la norme NF EN ISO 14122-4 avec palier intermédiaire et changement de volée, y compris trappe anti intrusion en bas d'échelle et crinoline pleine de longueur 3 m depuis la trappe, sujétions de fixation sur le voile de la cheminée centrale par scellement chimique et au niveau du palier.
hauteur estimée : 12 ml</t>
    </r>
  </si>
  <si>
    <r>
      <t xml:space="preserve">Echelle intérieur cuve :
</t>
    </r>
    <r>
      <rPr>
        <sz val="10"/>
        <color theme="1"/>
        <rFont val="Arial Narrow"/>
        <family val="2"/>
      </rPr>
      <t>Ce prix rémunère la dépose de l'échelle existante, la fourniture et la mise en œuvre d'une échelle droite à crinoline intérieur cuve en acier inoxydable austénitique de nuance 1.4404 avec barreaux anti dérapent conforme à la norme NF EN ISO 14122-4 pour accès à l'intérieur de la cuve  avec palier intermédiaire et changement de volée, deuxième volée incliné permettant de rejoindre le caniveau périphérique, y compris sujétions de fixation sur le palier haut de cuve par scellement chimique.
hauteur estimée : 9,6 ml</t>
    </r>
  </si>
  <si>
    <r>
      <t xml:space="preserve">Fourniture et mise en œuvre d'un transformateur TBTS et câblage
</t>
    </r>
    <r>
      <rPr>
        <sz val="10"/>
        <color indexed="8"/>
        <rFont val="Arial Narrow"/>
        <family val="2"/>
      </rPr>
      <t xml:space="preserve">
Ce prix rémunère la fourniture et mise en œuvre d'un transformateur TBTS au niveau du palier sous face de cuve indépendant de l'armoire électrique tour et du câblage associé en vu du raccordement des équipements électriques haut de cuve. </t>
    </r>
  </si>
  <si>
    <r>
      <t xml:space="preserve">Mise en oeuvre d'un ragréage épais
</t>
    </r>
    <r>
      <rPr>
        <sz val="10"/>
        <color theme="1"/>
        <rFont val="Arial Narrow"/>
        <family val="2"/>
      </rPr>
      <t xml:space="preserve">Ce prix rémunère la mise en œuvre d'un ragréage épais (supérieure à 10 mm) sur le voile de la cuve, fond de cuve et cheminée centrale pour retrouver un état de surface compatible avec la mise en œuvre d'un revêtement d'étanchéité, </t>
    </r>
    <r>
      <rPr>
        <b/>
        <sz val="10"/>
        <color theme="1"/>
        <rFont val="Arial Narrow"/>
        <family val="2"/>
      </rPr>
      <t xml:space="preserve">
</t>
    </r>
    <r>
      <rPr>
        <i/>
        <sz val="10"/>
        <color theme="1"/>
        <rFont val="Arial Narrow"/>
        <family val="2"/>
      </rPr>
      <t>Quantité estimée : 525 m²</t>
    </r>
  </si>
  <si>
    <r>
      <rPr>
        <b/>
        <sz val="10"/>
        <color theme="1"/>
        <rFont val="Arial Narrow"/>
        <family val="2"/>
      </rPr>
      <t xml:space="preserve">Revêtement de protection généralisée  : 
</t>
    </r>
    <r>
      <rPr>
        <sz val="10"/>
        <color theme="1"/>
        <rFont val="Arial Narrow"/>
        <family val="2"/>
      </rPr>
      <t xml:space="preserve">
Ce prix rémunère la fourniture et la mise en œuvre d'un revêtement d'imperméabilisation de type I3 (E5V2W2A4) pour protection généralisée des parements en trois couches (impression, intermédiaire et finition) y compris toutes sujétions  de traitement de points singuliers
</t>
    </r>
    <r>
      <rPr>
        <i/>
        <sz val="10"/>
        <color theme="1"/>
        <rFont val="Arial Narrow"/>
        <family val="2"/>
      </rPr>
      <t>Quantité estimée : 1 903 m²</t>
    </r>
  </si>
  <si>
    <t>Non changé, la surface supplémentaire concerne l'intérieur de l'acrotère</t>
  </si>
  <si>
    <r>
      <t xml:space="preserve">Préparation des supports :
</t>
    </r>
    <r>
      <rPr>
        <sz val="10"/>
        <color theme="1"/>
        <rFont val="Arial Narrow"/>
        <family val="2"/>
      </rPr>
      <t xml:space="preserve">Ce prix rémunère la préparation de l'ensemble des parements extérieurs Tour et cuve et acrotère(élimination complète des résidus de peinture) afin d'obtenir la cohésion et l'état de surface compatible avec la mise en œuvre du revêtement de protection généralisée, y compris toutes sujétions de correction des défauts de surface ou surfaçage éventuellement nécessaires
</t>
    </r>
    <r>
      <rPr>
        <i/>
        <sz val="10"/>
        <color theme="1"/>
        <rFont val="Arial Narrow"/>
        <family val="2"/>
      </rPr>
      <t>Quantité estimée : 1 903 m²</t>
    </r>
  </si>
  <si>
    <t>TC1 supprimer complétement, sur tour et cuve</t>
  </si>
  <si>
    <t>TC1: Elimination du mortier de liant hydraulique intérieur cuve</t>
  </si>
  <si>
    <t>TC2 : Menuiserie</t>
  </si>
  <si>
    <t>MONTANT TOTAL DES TRAVAUX H.T (TF + TC1 + TC2)</t>
  </si>
  <si>
    <r>
      <t xml:space="preserve">Préparation des supports :
</t>
    </r>
    <r>
      <rPr>
        <sz val="10"/>
        <color theme="1"/>
        <rFont val="Arial Narrow"/>
        <family val="2"/>
      </rPr>
      <t xml:space="preserve">Ce prix rémunère la préparation des surfaces de type mortier par méthodes combinées (y compris ponçage, sablage, THP) en fond de cuve, voile et cheminée centrale afin d'obtenir la cohésion et l'état de surface compatible avec la mise en œuvre du revêtement d'étanchéité, y compris planche d'essais préalable et </t>
    </r>
    <r>
      <rPr>
        <u/>
        <sz val="10"/>
        <color theme="1"/>
        <rFont val="Arial Narrow"/>
        <family val="2"/>
      </rPr>
      <t xml:space="preserve"> toutes sujétions de correction des défauts de surface et</t>
    </r>
    <r>
      <rPr>
        <u/>
        <sz val="10"/>
        <rFont val="Arial Narrow"/>
        <family val="2"/>
      </rPr>
      <t xml:space="preserve"> travaux de </t>
    </r>
    <r>
      <rPr>
        <u/>
        <sz val="10"/>
        <color theme="1"/>
        <rFont val="Arial Narrow"/>
        <family val="2"/>
      </rPr>
      <t xml:space="preserve">surfaçage  sur l'ensemble de la surface
</t>
    </r>
    <r>
      <rPr>
        <i/>
        <sz val="10"/>
        <color theme="1"/>
        <rFont val="Arial Narrow"/>
        <family val="2"/>
      </rPr>
      <t>Quantité estimée : 505 m²</t>
    </r>
  </si>
  <si>
    <r>
      <t xml:space="preserve">Plus value pour élimination complète du mortier existant 
</t>
    </r>
    <r>
      <rPr>
        <sz val="10"/>
        <color theme="1"/>
        <rFont val="Arial Narrow"/>
        <family val="2"/>
      </rPr>
      <t xml:space="preserve">Ce prix rémunère une plus value au prix 3,4,2 pour les travaux d'élimination mécanique (burineur, THP, ponçage sur une épaisseur supérieure à 5 mm ou autre) du mortier jusqu'à l'atteinte du béton sain et ayant une cohésion compatible avec la mise en œuvre d'un revêtement d'étanchéité </t>
    </r>
    <r>
      <rPr>
        <b/>
        <sz val="10"/>
        <color theme="1"/>
        <rFont val="Arial Narrow"/>
        <family val="2"/>
      </rPr>
      <t xml:space="preserve">
</t>
    </r>
    <r>
      <rPr>
        <i/>
        <sz val="10"/>
        <color theme="1"/>
        <rFont val="Arial Narrow"/>
        <family val="2"/>
      </rPr>
      <t>Quantité estimée : 525 m²</t>
    </r>
  </si>
  <si>
    <r>
      <rPr>
        <b/>
        <sz val="10"/>
        <color theme="1"/>
        <rFont val="Arial Narrow"/>
        <family val="2"/>
      </rPr>
      <t>Main courante acrotère :</t>
    </r>
    <r>
      <rPr>
        <sz val="10"/>
        <color theme="1"/>
        <rFont val="Arial Narrow"/>
        <family val="2"/>
      </rPr>
      <t xml:space="preserve">
Ce prix rémunère  la fourniture et la mise en oeuvre d'une main courante cintrée en aluminium anodisé ou thermolaqué ou acier inoxydable conformes à la norme NF EN ISO 14122-3 sur l'acrotère, pose à l'anglaise y compris sabot de fixation sur remontée de l'isolant thermique le cas échéant, y compris toutes sujétions de liaisonnement et de fixations par scellement chimique
</t>
    </r>
    <r>
      <rPr>
        <i/>
        <sz val="10"/>
        <color theme="1"/>
        <rFont val="Arial Narrow"/>
        <family val="2"/>
      </rPr>
      <t>Linéaire estimé : 55,6 ml</t>
    </r>
  </si>
  <si>
    <r>
      <t xml:space="preserve">Crépine distribution :
</t>
    </r>
    <r>
      <rPr>
        <sz val="10"/>
        <color theme="1"/>
        <rFont val="Arial Narrow"/>
        <family val="2"/>
      </rPr>
      <t xml:space="preserve">Ce prix rémunère la fourniture et la mise en œuvre en extrémité de la nouvelle manchette de traversée de paroi de distribution d'une crépine en acier inoxydable austénitique de nuance 1.4404 DN 273 y compris raccords à bride, passivation après montage, dépose et évacuation des équipements existants et toutes sujétions de mise en oeuvre </t>
    </r>
  </si>
  <si>
    <r>
      <t xml:space="preserve">Manchette de canalisation de distribution :
</t>
    </r>
    <r>
      <rPr>
        <sz val="10"/>
        <color theme="1"/>
        <rFont val="Arial Narrow"/>
        <family val="2"/>
      </rPr>
      <t>Ce prix rémunère la suppression des manchettes des canalisations de distribution et départ incendie, en traversée de parois, y compris toutes sujétions de démolition et d'évacuation de l'ancienne manchette, la founiture et la mise en oeuvre de nouvelle manchette en acier inoxydable austénitique de nuance 1.4404 DN 273 y compris toutes sujétions de coffrage et scellement au mortier à retrait compensé, et descellement et ragréage de l'ancienne traversée de paroi départ incendie et raccordement sur canalisation nouvelle</t>
    </r>
  </si>
  <si>
    <r>
      <t xml:space="preserve">Canalisation de distribution :
</t>
    </r>
    <r>
      <rPr>
        <sz val="10"/>
        <color theme="1"/>
        <rFont val="Arial Narrow"/>
        <family val="2"/>
      </rPr>
      <t xml:space="preserve">Ce prix rémunère la fourniture et la mise en place de canalisations jusqu'au palier sous-face de cuve, en acier inoxydable austénitique de nuance 1.4404 DN 273 y compris raccords à bride, pièces spéciales, reconsitution des butées, passivation après montage, mise en oeuvre de joints diélectrique au droit du raccordement avec la canalisation existante DN 200, dépose et évacuation des équipements existants et toutes sujétions de mise en oeuvre
</t>
    </r>
    <r>
      <rPr>
        <i/>
        <sz val="10"/>
        <color theme="1"/>
        <rFont val="Arial Narrow"/>
        <family val="2"/>
      </rPr>
      <t>Quantité estimée : 3,8 ml</t>
    </r>
  </si>
  <si>
    <r>
      <t xml:space="preserve">Canalisation d'adduction :
</t>
    </r>
    <r>
      <rPr>
        <sz val="10"/>
        <color theme="1"/>
        <rFont val="Arial Narrow"/>
        <family val="2"/>
      </rPr>
      <t xml:space="preserve">Ce prix rémunère la fourniture et la mise en place de canalisations en acier inoxydable austénitique de nuance 1.4404 DN 273 y compris raccords à bride, pièces spéciales, reconsitution des butées, passivation après montage, mise en oeuvre de joints diélectrique au droit du raccordement avec la canalisation existante DN 200 au niveau du coude au droit du palier sous face de cuve, dépose et évacuation des équipements existants  et toutes sujétions de mise en oeuvre
</t>
    </r>
    <r>
      <rPr>
        <i/>
        <sz val="10"/>
        <color theme="1"/>
        <rFont val="Arial Narrow"/>
        <family val="2"/>
      </rPr>
      <t>Quantité estimée : 4,5 ml</t>
    </r>
  </si>
  <si>
    <r>
      <t xml:space="preserve">Mise en peinture canalisations :
</t>
    </r>
    <r>
      <rPr>
        <sz val="10"/>
        <color theme="1"/>
        <rFont val="Arial Narrow"/>
        <family val="2"/>
      </rPr>
      <t xml:space="preserve">Ce prix rémunère le décapage des canalisations conservées par sablage ou brossage, le traitement anti corrosion et la mise en peintures y compris toutes sujétions des moyens d'accès aux conduites 
</t>
    </r>
    <r>
      <rPr>
        <i/>
        <sz val="10"/>
        <color theme="1"/>
        <rFont val="Arial Narrow"/>
        <family val="2"/>
      </rPr>
      <t>Quantité estimée : 179 ml</t>
    </r>
  </si>
  <si>
    <t>6.11</t>
  </si>
  <si>
    <r>
      <t xml:space="preserve">Mise en œuvre liaison équipotentielle
</t>
    </r>
    <r>
      <rPr>
        <sz val="10"/>
        <color theme="1"/>
        <rFont val="Arial Narrow"/>
        <family val="2"/>
      </rPr>
      <t>Ce prix rémunère la réalisation des liaisons équipotentielles des canalisations intérieur de l'ouvrage et le raccordement à la terre du réservoir</t>
    </r>
  </si>
  <si>
    <t>LOT1 / LOT 2</t>
  </si>
  <si>
    <t>LOT 2</t>
  </si>
  <si>
    <t>LOT 1</t>
  </si>
  <si>
    <t>LOT 1 / LOT 2</t>
  </si>
  <si>
    <r>
      <t xml:space="preserve">Canalisation d'adduction :
</t>
    </r>
    <r>
      <rPr>
        <sz val="10"/>
        <color theme="1"/>
        <rFont val="Arial Narrow"/>
        <family val="2"/>
      </rPr>
      <t xml:space="preserve">Ce prix rémunère la fourniture et la mise en place de canalisations en acier inoxydable austénitique de nuance 1.4404 DN 273 dans la cheminée centrale et cuve, y compris raccords à bride, évent et crosse jusqu'au trop plein, pièces spéciale, avec nouvelle implantation dans la cheminée (inversion échelle et canalisation) supports de fixation avec scellement chimique, passivation après montage, dépose et évacuation des équipements existants  et toutes sujétions de mise en oeuvre
</t>
    </r>
    <r>
      <rPr>
        <i/>
        <sz val="10"/>
        <color theme="1"/>
        <rFont val="Arial Narrow"/>
        <family val="2"/>
      </rPr>
      <t>Quantité estimée : 16,5 ml</t>
    </r>
  </si>
  <si>
    <r>
      <t xml:space="preserve">Canalisation de trop plein
</t>
    </r>
    <r>
      <rPr>
        <sz val="10"/>
        <color theme="1"/>
        <rFont val="Arial Narrow"/>
        <family val="2"/>
      </rPr>
      <t xml:space="preserve">Ce prix rémunère la fourniture et la mise en place de canalisations en acier inoxydable austénitique de nuance 1.4404 DN 273 mm dans la cuve, y compris raccords à bride, pièces spéciales, supports de fixation avec scellement chimique, passivation après montage, dépose et évacuation des équipements existants  et toutes sujétions de mise en oeuvre
</t>
    </r>
    <r>
      <rPr>
        <i/>
        <sz val="10"/>
        <color theme="1"/>
        <rFont val="Arial Narrow"/>
        <family val="2"/>
      </rPr>
      <t>Quantité estimée : 7,4 ml</t>
    </r>
  </si>
  <si>
    <r>
      <t xml:space="preserve">Manchette de canalisation de trop plein :
</t>
    </r>
    <r>
      <rPr>
        <sz val="10"/>
        <color theme="1"/>
        <rFont val="Arial Narrow"/>
        <family val="2"/>
      </rPr>
      <t>Ce prix rémunère la suppression de la manchette des canalisation de trop plein en traversée de parois  y compris toutes sujétions de démolition et d'évacuation de l'ancienne manchette, la founiture et la mise en oeuvre de nouvelle manchette en acier inoxydable austénitique de nuance 1.4404  DN 273 mm y compris toutes sujétions de coffrage et scellement au mortier à retrait compensé et raccordement sur canalisations existantes ou nouvelles</t>
    </r>
  </si>
  <si>
    <r>
      <t xml:space="preserve">Canalisation de trop plein
</t>
    </r>
    <r>
      <rPr>
        <sz val="10"/>
        <color theme="1"/>
        <rFont val="Arial Narrow"/>
        <family val="2"/>
      </rPr>
      <t xml:space="preserve">
Ce prix rémunère la fourniture et la mise en place de canalisations en acier inoxydable austénitique de nuance 1.4404 DN 273 mm  y compris raccords à bride, pièces spéciales et té pour raccordement de la vidange, passivation après montage, mise en oeuvre de joints diélectrique au droit du raccordement avec la canalisation existante, dépose et évacuation des équipements existants  et toutes sujétions de mise en oeuvre
</t>
    </r>
    <r>
      <rPr>
        <i/>
        <sz val="10"/>
        <color theme="1"/>
        <rFont val="Arial Narrow"/>
        <family val="2"/>
      </rPr>
      <t xml:space="preserve">Quantité estimée : 3,5 </t>
    </r>
    <r>
      <rPr>
        <sz val="10"/>
        <color theme="1"/>
        <rFont val="Arial Narrow"/>
        <family val="2"/>
      </rPr>
      <t>ml</t>
    </r>
  </si>
  <si>
    <t>7.2</t>
  </si>
  <si>
    <t>7.2.1</t>
  </si>
  <si>
    <t>7.3</t>
  </si>
  <si>
    <t>7.3.1</t>
  </si>
  <si>
    <r>
      <t xml:space="preserve">Moyens d'accès extérieur tour et cuve: 
</t>
    </r>
    <r>
      <rPr>
        <sz val="10"/>
        <color theme="1"/>
        <rFont val="Arial Narrow"/>
        <family val="2"/>
      </rPr>
      <t>Ce prix rémunère la fourniture, l'amenée à pied d'oeuvre, le montage, les frais de vérification par un organisme agréé, le déplacement, l'entretien, la mise en oeuvre de moyens d'accès cuve et tour (type nacelle poids lourd) pour la réalisation des travaux de réhabilitation sur la tour, la cuve et l'acrotère,</t>
    </r>
  </si>
  <si>
    <r>
      <t xml:space="preserve">Echafaudage extérieur tour et cuve: 
</t>
    </r>
    <r>
      <rPr>
        <sz val="10"/>
        <color theme="1"/>
        <rFont val="Arial Narrow"/>
        <family val="2"/>
      </rPr>
      <t xml:space="preserve">
En lieu et place du prix 1.5, le cas échéant, ce prix rémunère la fourniture, l'amenée à pied d'oeuvre, le montage, les frais de vérification par un organisme agréé, le déplacement, l'entretien, le démontage et le repli d'un échafaudage de pied périphérique, un filet de protection anti gravats et anti-projection pour la réalisation des travaux de réparation structurale et de revêtement de protection généralisée sur la tour et la cuve, jusqu'au niveau de la couverture pour permettre l'accès à la couverture. A noter que le percement de la cuve est interdit</t>
    </r>
    <r>
      <rPr>
        <b/>
        <sz val="10"/>
        <color theme="1"/>
        <rFont val="Arial Narrow"/>
        <family val="2"/>
      </rPr>
      <t xml:space="preserve">
</t>
    </r>
  </si>
  <si>
    <t>Option 1</t>
  </si>
  <si>
    <t>SOUS TOTAL Option 1  € HT</t>
  </si>
  <si>
    <r>
      <t xml:space="preserve">Dossier de récolement :
</t>
    </r>
    <r>
      <rPr>
        <sz val="10"/>
        <color theme="1"/>
        <rFont val="Arial Narrow"/>
        <family val="2"/>
      </rPr>
      <t xml:space="preserve">Ce prix rémunère l'établissement du dossier de récolement complet des travaux tel que prescrit au CCTP et sa fourniture en plusieurs exemplaires (papier et informatique) y compris corrections éventuelles exigées par le maître d'œuvre
</t>
    </r>
  </si>
  <si>
    <t>2.1.6</t>
  </si>
  <si>
    <t>2.1.7</t>
  </si>
  <si>
    <r>
      <t xml:space="preserve">Contrôles et essais internes et externes  :
</t>
    </r>
    <r>
      <rPr>
        <sz val="10"/>
        <color rgb="FF000000"/>
        <rFont val="Arial Narrow"/>
        <family val="2"/>
      </rPr>
      <t xml:space="preserve">
Ce prix rémunère la mise en œuvre de tous les essais et contrôles internes et externes prescrits au CCTP y compris l'établissement des rapports sous 7 jours après intervention</t>
    </r>
  </si>
  <si>
    <t>RENOUVELLEMENT DE LA MANCHETTE D'ASPIRATION</t>
  </si>
  <si>
    <t>INSTALLATION DU BY-PASS</t>
  </si>
  <si>
    <t>2.1.8</t>
  </si>
  <si>
    <r>
      <t>Etanchéité de scellement :</t>
    </r>
    <r>
      <rPr>
        <sz val="10"/>
        <color theme="1"/>
        <rFont val="Arial Narrow"/>
        <family val="2"/>
      </rPr>
      <t xml:space="preserve">
Ce prix rémunère l'application d'un mortier hydraulique souple sur le scellement de la manchette d'aspiration y compris mise en place de renfort sur la liaison béton/scellement
</t>
    </r>
    <r>
      <rPr>
        <i/>
        <sz val="10"/>
        <color theme="1"/>
        <rFont val="Arial Narrow"/>
        <family val="2"/>
      </rPr>
      <t xml:space="preserve">Quantité estimée : 3 m²
</t>
    </r>
  </si>
  <si>
    <t>SOUS TOTAL RENOUVELLEMENT DE LA MANCHETTE D'ASPIRATION  € HT</t>
  </si>
  <si>
    <t>RENOUVELLEMENT DES MANCHETTES DE REFOULEMENT</t>
  </si>
  <si>
    <t>SOUS TOTAL RENOUVElLEMENT DES MANCHETTES DE REFOULEMENT  € HT</t>
  </si>
  <si>
    <t>2.2.5</t>
  </si>
  <si>
    <t>2.2.6</t>
  </si>
  <si>
    <t>RENOUVELLEMENT DES MANCHETTES DE REFOULEMENT - SECTEUR 1</t>
  </si>
  <si>
    <t>RENOUVELLEMENT DES MANCHETTES DE REFOULEMENT - SECTEUR 2</t>
  </si>
  <si>
    <r>
      <t>Etanchéité de scellement :</t>
    </r>
    <r>
      <rPr>
        <sz val="10"/>
        <color theme="1"/>
        <rFont val="Arial Narrow"/>
        <family val="2"/>
      </rPr>
      <t xml:space="preserve">
Ce prix rémunère l'application d'un mortier hydraulique souple sur le scellement de la manchette de refoulement du secteur 1 y compris mise en place de renfort sur la liaison béton/scellement
</t>
    </r>
    <r>
      <rPr>
        <i/>
        <sz val="10"/>
        <color theme="1"/>
        <rFont val="Arial Narrow"/>
        <family val="2"/>
      </rPr>
      <t xml:space="preserve">Quantité estimée : 3 m²
</t>
    </r>
  </si>
  <si>
    <r>
      <t>Etanchéité de scellement :</t>
    </r>
    <r>
      <rPr>
        <sz val="10"/>
        <color theme="1"/>
        <rFont val="Arial Narrow"/>
        <family val="2"/>
      </rPr>
      <t xml:space="preserve">
Ce prix rémunère l'application d'un mortier hydraulique souple sur le scellement de la manchette de refoulement du secteur 2 y compris mise en place de renfort sur la liaison béton/scellement
</t>
    </r>
    <r>
      <rPr>
        <i/>
        <sz val="10"/>
        <color theme="1"/>
        <rFont val="Arial Narrow"/>
        <family val="2"/>
      </rPr>
      <t xml:space="preserve">Quantité estimée : 3 m²
</t>
    </r>
  </si>
  <si>
    <t>3.3.5</t>
  </si>
  <si>
    <r>
      <t xml:space="preserve">Fourniture et mise en place d'une canalisation en acier inoxydable :
</t>
    </r>
    <r>
      <rPr>
        <sz val="10"/>
        <color theme="1"/>
        <rFont val="Arial Narrow"/>
        <family val="2"/>
      </rPr>
      <t xml:space="preserve">Ce prix rémunère la founiture et la mise en place d'une canalisation en acier inoxydable austénitique de nuance 1.4404 entre la nouvelle manchette PEHD et la canalisation d'aspiration du secteur 2 y compris raccordement à brides, adaptateurs à brides, coudes, supports et décapage/passivation après pose
</t>
    </r>
    <r>
      <rPr>
        <i/>
        <sz val="10"/>
        <color theme="1"/>
        <rFont val="Arial Narrow"/>
        <family val="2"/>
      </rPr>
      <t xml:space="preserve">Quantité estimée : 2,00 ml Ø323,9 mm comprenant 1 coude à 90°
</t>
    </r>
  </si>
  <si>
    <r>
      <t xml:space="preserve">Remplacement du tronçon en acier inoxydable :
</t>
    </r>
    <r>
      <rPr>
        <sz val="10"/>
        <color theme="1"/>
        <rFont val="Arial Narrow"/>
        <family val="2"/>
      </rPr>
      <t xml:space="preserve">Ce prix rémunère la dépose de la canalisation en acier inoxydable, la founiture et la mise en place d'une canalisation en acier inoxydable austénitique de nuance 1.4404 en aval de la manchette de traversée de paroi y compris raccordement à brides, piquage et décapage/passivation après pose
</t>
    </r>
    <r>
      <rPr>
        <i/>
        <sz val="10"/>
        <color theme="1"/>
        <rFont val="Arial Narrow"/>
        <family val="2"/>
      </rPr>
      <t xml:space="preserve">Quantité estimée : 0,50 ml Ø355,6 mm
</t>
    </r>
  </si>
  <si>
    <r>
      <t>Remplacement de la manchette de traversée de paroi :</t>
    </r>
    <r>
      <rPr>
        <sz val="10"/>
        <color theme="1"/>
        <rFont val="Arial Narrow"/>
        <family val="2"/>
      </rPr>
      <t xml:space="preserve">
Ce prix rémunère le descellement complet, la fourniture et la mise en œuvre de la manchette de traversée de paroi en PEHD DN250 y compris toutes sujétions de descellement, de coffrage et de scellement au mortier retrait compensé
</t>
    </r>
    <r>
      <rPr>
        <i/>
        <sz val="10"/>
        <color theme="1"/>
        <rFont val="Arial Narrow"/>
        <family val="2"/>
      </rPr>
      <t xml:space="preserve">Quantité estimée : 1 unité
</t>
    </r>
  </si>
  <si>
    <r>
      <t>Remplacement de la manchette de traversée de paroi :</t>
    </r>
    <r>
      <rPr>
        <sz val="10"/>
        <color theme="1"/>
        <rFont val="Arial Narrow"/>
        <family val="2"/>
      </rPr>
      <t xml:space="preserve">
Ce prix rémunère le descellement complet, la fourniture et la mise en œuvre d'une manchette de traversée de paroi en PEHD DN350 y compris toutes sujétions de descellement, de coffrage et de scellement au mortier retrait compensé
</t>
    </r>
    <r>
      <rPr>
        <i/>
        <sz val="10"/>
        <color theme="1"/>
        <rFont val="Arial Narrow"/>
        <family val="2"/>
      </rPr>
      <t xml:space="preserve">Quantité estimée : 1 unité 
</t>
    </r>
  </si>
  <si>
    <r>
      <t xml:space="preserve">Fourniture et mise en place d'une vanne 3D en charge :
</t>
    </r>
    <r>
      <rPr>
        <sz val="10"/>
        <color theme="1"/>
        <rFont val="Arial Narrow"/>
        <family val="2"/>
      </rPr>
      <t xml:space="preserve">Ce prix rémunère la founiture et la mise en place de deux vannes d'obturation 3D PFA 10 DN350 sur le refoulement du secteur 1 et DN250 sur le refoulement du secteur 2 y compris installation en continuité de service, tube de bouche à clé et bouche à clé pour la manoeuvre de la vanne
</t>
    </r>
    <r>
      <rPr>
        <i/>
        <sz val="10"/>
        <color theme="1"/>
        <rFont val="Arial Narrow"/>
        <family val="2"/>
      </rPr>
      <t xml:space="preserve">Quantité estimée : 1 unité DN350 et 1 unité DN250
</t>
    </r>
  </si>
  <si>
    <r>
      <t xml:space="preserve">Terrassement au droit du by-pass :
</t>
    </r>
    <r>
      <rPr>
        <sz val="10"/>
        <color theme="1"/>
        <rFont val="Arial Narrow"/>
        <family val="2"/>
      </rPr>
      <t xml:space="preserve">Ce prix rémunère le terrassement par fouille droite au droit du by-pass par méthode adaptée sur une largeur de 1 050 mm de part et d'autres de la canalisation
</t>
    </r>
    <r>
      <rPr>
        <i/>
        <sz val="10"/>
        <color theme="1"/>
        <rFont val="Arial Narrow"/>
        <family val="2"/>
      </rPr>
      <t xml:space="preserve">Quantité estimée : 96 m³
</t>
    </r>
  </si>
  <si>
    <r>
      <t xml:space="preserve">Fourniture et mise en place d'une vanne 3D en charge :
</t>
    </r>
    <r>
      <rPr>
        <sz val="10"/>
        <color theme="1"/>
        <rFont val="Arial Narrow"/>
        <family val="2"/>
      </rPr>
      <t xml:space="preserve">Ce prix rémunère la founiture et la mise en place d'une vanne d'obturation 3D PFA 10 DN400 sur la canalisation d'aspiration existante y compris installation en continuité de service, tube de bouche à clé, rallonge de la tige de manoeuvre et bouche à clé pour la manoeuvre de la vanne
</t>
    </r>
    <r>
      <rPr>
        <i/>
        <sz val="10"/>
        <color theme="1"/>
        <rFont val="Arial Narrow"/>
        <family val="2"/>
      </rPr>
      <t xml:space="preserve">Quantité estimée : 1 unité
</t>
    </r>
  </si>
  <si>
    <r>
      <t xml:space="preserve">Fourniture et mise en place d'une canalisation en acier :
</t>
    </r>
    <r>
      <rPr>
        <sz val="10"/>
        <color theme="1"/>
        <rFont val="Arial Narrow"/>
        <family val="2"/>
      </rPr>
      <t xml:space="preserve">
Ce prix rémunère la fourniture et mise en place de canalisation en acier PN16 PE/Ciment Ø323,9 mm entre la canalisation d'aspiration existante et la nouvelle manchette de traversée de paroi y compris raccordement à bride
</t>
    </r>
    <r>
      <rPr>
        <i/>
        <sz val="10"/>
        <color theme="1"/>
        <rFont val="Arial Narrow"/>
        <family val="2"/>
      </rPr>
      <t xml:space="preserve">Quantité estimée : 3 ml Ø323,9 mm
</t>
    </r>
  </si>
  <si>
    <r>
      <t xml:space="preserve">Terrassement au droit de la canalisation d'aspiration :
</t>
    </r>
    <r>
      <rPr>
        <sz val="10"/>
        <color theme="1"/>
        <rFont val="Arial Narrow"/>
        <family val="2"/>
      </rPr>
      <t xml:space="preserve">Ce prix rémunère le terrassement par fouille droite au droit de la canalisation d'aspiration par méthode adaptée sur une largeur de 1 000 mm de part et d'autres de la canalisation
</t>
    </r>
    <r>
      <rPr>
        <i/>
        <sz val="10"/>
        <color theme="1"/>
        <rFont val="Arial Narrow"/>
        <family val="2"/>
      </rPr>
      <t xml:space="preserve">Quantité estimée : 24 m³
</t>
    </r>
  </si>
  <si>
    <t>2.2.7</t>
  </si>
  <si>
    <r>
      <t xml:space="preserve">Remplacement du cône de réduction
</t>
    </r>
    <r>
      <rPr>
        <sz val="10"/>
        <color theme="1"/>
        <rFont val="Arial Narrow"/>
        <family val="2"/>
      </rPr>
      <t xml:space="preserve">Ce prix rémunère la fourniture et la mise en place d'un cône de réduction à bride mobile DN400/DN350 entre la manchette de traversée de paroi et la canalisation acier extérieure
</t>
    </r>
    <r>
      <rPr>
        <i/>
        <sz val="10"/>
        <color theme="1"/>
        <rFont val="Arial Narrow"/>
        <family val="2"/>
      </rPr>
      <t>Quantité estimée : 1 unité</t>
    </r>
    <r>
      <rPr>
        <b/>
        <sz val="10"/>
        <color theme="1"/>
        <rFont val="Arial Narrow"/>
        <family val="2"/>
      </rPr>
      <t xml:space="preserve">
</t>
    </r>
  </si>
  <si>
    <t>3.2.4</t>
  </si>
  <si>
    <r>
      <t xml:space="preserve">Remplacement du cône de réduction
</t>
    </r>
    <r>
      <rPr>
        <sz val="10"/>
        <color theme="1"/>
        <rFont val="Arial Narrow"/>
        <family val="2"/>
      </rPr>
      <t xml:space="preserve">Ce prix rémunère la fourniture et la mise en place d'un cône de réduction à bride mobile DN250/DN350 entre la manchette de traversée de paroi et la canalisation acier extérieure
</t>
    </r>
    <r>
      <rPr>
        <i/>
        <sz val="10"/>
        <color theme="1"/>
        <rFont val="Arial Narrow"/>
        <family val="2"/>
      </rPr>
      <t>Quantité estimée : 1 unité</t>
    </r>
    <r>
      <rPr>
        <b/>
        <sz val="10"/>
        <color theme="1"/>
        <rFont val="Arial Narrow"/>
        <family val="2"/>
      </rPr>
      <t xml:space="preserve">
</t>
    </r>
  </si>
  <si>
    <t>3.3.6</t>
  </si>
  <si>
    <r>
      <t xml:space="preserve">Remblaiement :
</t>
    </r>
    <r>
      <rPr>
        <sz val="10"/>
        <color theme="1"/>
        <rFont val="Arial Narrow"/>
        <family val="2"/>
      </rPr>
      <t xml:space="preserve">Ce prix rémunère le remblaiement des fouilles au droit de la canalisation d'aspiration y compris lit de pose par sable 0/4 mm sur 10 cm sous la génératrice inférieure, 15 cm au-dessus de la génératrice supérieure et enrobage autour de la canalisation posée par GNT 0/31,5 mm compacté par couche de 50 cm, grillage avertisseur à 20 cm au-dessus de la génératrice supérieure et mise en place d'un géotextile de type "BIDIM" avant la dernière couche de remblai
</t>
    </r>
    <r>
      <rPr>
        <i/>
        <sz val="10"/>
        <color theme="1"/>
        <rFont val="Arial Narrow"/>
        <family val="2"/>
      </rPr>
      <t xml:space="preserve">Quantité estimée : 24 m³
</t>
    </r>
  </si>
  <si>
    <r>
      <t xml:space="preserve">Remblaiement :
</t>
    </r>
    <r>
      <rPr>
        <sz val="10"/>
        <color theme="1"/>
        <rFont val="Arial Narrow"/>
        <family val="2"/>
      </rPr>
      <t xml:space="preserve">Ce prix rémunère le remblaiement des fouilles au droit du by-pass y compris lit de pose par sable 0/4 mm sur 10 cm sous la génératrice inférieure, 15 cm au-dessus de la génératrice supérieure et enrobage autour de la canalisation posée par GNT 0/31,5 mm compacté par couche de 50 cm, grillage avertisseur à 20 cm au-dessus de la génératrice supérieure et mise en place d'un géotextile de type "BIDIM" avant la dernière couche de remblai
</t>
    </r>
    <r>
      <rPr>
        <i/>
        <sz val="10"/>
        <color theme="1"/>
        <rFont val="Arial Narrow"/>
        <family val="2"/>
      </rPr>
      <t xml:space="preserve">Quantité estimée : 96 m³
</t>
    </r>
  </si>
  <si>
    <r>
      <t xml:space="preserve">Déplacement des vannes en amont des manchettes :
</t>
    </r>
    <r>
      <rPr>
        <sz val="10"/>
        <color theme="1"/>
        <rFont val="Arial Narrow"/>
        <family val="2"/>
      </rPr>
      <t xml:space="preserve">Ce prix rémunère le déplacement des deux vannes en amont des manchettes de traversées de paroi du secteur 1 et 2 </t>
    </r>
    <r>
      <rPr>
        <sz val="10"/>
        <color theme="1"/>
        <rFont val="Arial Narrow"/>
        <family val="2"/>
      </rPr>
      <t xml:space="preserve">y compris ajustement des canalisations en acier inoxydable, création d'un nouveau piquage Ø26,9 mm du secteur 2 et dépose et création d'un plot béton sous le Té en amont de la vanne du secteur 1.
</t>
    </r>
    <r>
      <rPr>
        <i/>
        <sz val="10"/>
        <color theme="1"/>
        <rFont val="Arial Narrow"/>
        <family val="2"/>
      </rPr>
      <t xml:space="preserve">Quantité estimée : 1 unité
</t>
    </r>
  </si>
  <si>
    <r>
      <t xml:space="preserve">Franchissement du fossé pour accès provisoire :
</t>
    </r>
    <r>
      <rPr>
        <sz val="10"/>
        <color theme="1"/>
        <rFont val="Arial Narrow"/>
        <family val="2"/>
      </rPr>
      <t xml:space="preserve">Ce prix rémunère la mise en place de dispositifs de franchissement de fossé sans rupture de l'écoulement et protection des équipements environnant y compris reprise en cas de dégradation
</t>
    </r>
  </si>
  <si>
    <r>
      <t xml:space="preserve">Installation et repli du matériel de chantier : 
</t>
    </r>
    <r>
      <rPr>
        <sz val="10"/>
        <color theme="1"/>
        <rFont val="Arial Narrow"/>
        <family val="2"/>
      </rPr>
      <t xml:space="preserve">Ce prix rémunère l'aménagement, l'installation, l'entretien et le repli de la base vie, l'aménagement des zones des stockage et des circulations, la signalisation du chantier en accord avec les prescriptions du CSPS et de Vendée Eau, la mise en place des mesures de protection individuelle et collective, les moyens de levage, la protection des environnants, toute sujétions de clôture et de balisage des fouilles et des travaux, la mise en place des dispositifs pour limiter les nuisances vis à vis des tiers, les consommations énergétiques et fluides pendant toute la durée du chantier, </t>
    </r>
    <r>
      <rPr>
        <sz val="10"/>
        <rFont val="Arial Narrow"/>
        <family val="2"/>
      </rPr>
      <t>l'aménagement de l'accès provisoire sur site (dépose/repose de la clôture, mise en place d'une clôture provisoire type "HERAS", plaque de roulement pour passage d'engins de chantier sur terrain mou) et remise en état après travaux</t>
    </r>
    <r>
      <rPr>
        <sz val="10"/>
        <color rgb="FFFF0000"/>
        <rFont val="Arial Narrow"/>
        <family val="2"/>
      </rPr>
      <t xml:space="preserve">
</t>
    </r>
  </si>
  <si>
    <r>
      <t xml:space="preserve">Fourniture et mise en place d'un collier de prise en charge :
</t>
    </r>
    <r>
      <rPr>
        <sz val="10"/>
        <color theme="1"/>
        <rFont val="Arial Narrow"/>
        <family val="2"/>
      </rPr>
      <t xml:space="preserve">Ce prix rémunère la founiture et la mise en place d'un collier de prise en charge à bride fixe en acier revêtu époxy avec vanne montée DN300 sur une canalisation DN400 y compris installation en continuité de service, joint ou adaptateur à bride prenant en compte le décalage angulaire de la nouvelle canalisation, tube de bouche à clé, rallonge de la tige de manoeuvre et bouche à clé pour la manoeuvre de la vanne
</t>
    </r>
    <r>
      <rPr>
        <i/>
        <sz val="10"/>
        <color theme="1"/>
        <rFont val="Arial Narrow"/>
        <family val="2"/>
      </rPr>
      <t xml:space="preserve">Quantité estimée : 1 unité
</t>
    </r>
  </si>
  <si>
    <t>1.3</t>
  </si>
  <si>
    <r>
      <t xml:space="preserve">Moyens d'accès en hauteur et en profondeur : 
</t>
    </r>
    <r>
      <rPr>
        <sz val="10"/>
        <color theme="1"/>
        <rFont val="Arial Narrow"/>
        <family val="2"/>
      </rPr>
      <t xml:space="preserve">
Ce prix rémunère la fourniture, l'amenée à pied d'oeuvre, le montage, les frais de vérification, le déplacement, l'entretien, le démontage et le repli des moyens d'accès pour la réalisation des travaux</t>
    </r>
    <r>
      <rPr>
        <b/>
        <sz val="10"/>
        <color theme="1"/>
        <rFont val="Arial Narrow"/>
        <family val="2"/>
      </rPr>
      <t xml:space="preserve">
</t>
    </r>
  </si>
  <si>
    <r>
      <t xml:space="preserve">Système d'épuisement des fouilles : 
</t>
    </r>
    <r>
      <rPr>
        <sz val="10"/>
        <color theme="1"/>
        <rFont val="Arial Narrow"/>
        <family val="2"/>
      </rPr>
      <t xml:space="preserve">
Ce prix rémunère la fourniture, l'amenée à pied d'oeuvre, le montage, les frais de vérification, l'entretien, le démontage et le repli d'un système d'épuisement des fouilles comprenant un pompage de 120 m³/h pour la réalisation des travaux sur les canalisations </t>
    </r>
    <r>
      <rPr>
        <sz val="10"/>
        <rFont val="Arial Narrow"/>
        <family val="2"/>
      </rPr>
      <t>pendant la durée des travaux</t>
    </r>
    <r>
      <rPr>
        <sz val="10"/>
        <color theme="1"/>
        <rFont val="Arial Narrow"/>
        <family val="2"/>
      </rPr>
      <t xml:space="preserve"> y compris création, remblai de puisards au droit des travaux et raccordement pour rejet des eaux dans la lagune 2 suivant le schéma présent dans le CCTP
</t>
    </r>
  </si>
  <si>
    <r>
      <t xml:space="preserve">Blindage des fouilles :
</t>
    </r>
    <r>
      <rPr>
        <sz val="10"/>
        <color theme="1"/>
        <rFont val="Arial Narrow"/>
        <family val="2"/>
      </rPr>
      <t xml:space="preserve">Ce prix rémunère la pose de blindage des fouilles droites en cohérence avec le rapport d’essai pressiométrique présent en annexe 4 du présent CCTP du by-pass pour sécurisation de l'accès et la dépose avant remblaiement y compris mise en place d'accès sécurisé en fond de fouille
</t>
    </r>
    <r>
      <rPr>
        <i/>
        <sz val="10"/>
        <color theme="1"/>
        <rFont val="Arial Narrow"/>
        <family val="2"/>
      </rPr>
      <t xml:space="preserve">Quantité estimée : 84 m²
</t>
    </r>
  </si>
  <si>
    <r>
      <t>Mise en place de la manchette de traversée de paroi :</t>
    </r>
    <r>
      <rPr>
        <sz val="10"/>
        <color theme="1"/>
        <rFont val="Arial Narrow"/>
        <family val="2"/>
      </rPr>
      <t xml:space="preserve">
Ce prix rémunère la fourniture et la mise en œuvre d'une manchette de traversée de paroi en PEHD DN300 y compris toutes sujétions de carrotage et d'étanchéité par joint LinkSeal
</t>
    </r>
    <r>
      <rPr>
        <i/>
        <sz val="10"/>
        <color theme="1"/>
        <rFont val="Arial Narrow"/>
        <family val="2"/>
      </rPr>
      <t xml:space="preserve">Quantité estimée : 1 unité
</t>
    </r>
  </si>
  <si>
    <r>
      <t xml:space="preserve">Blindage des fouilles :
</t>
    </r>
    <r>
      <rPr>
        <sz val="10"/>
        <color theme="1"/>
        <rFont val="Arial Narrow"/>
        <family val="2"/>
      </rPr>
      <t xml:space="preserve">Ce prix rémunère la pose de blindage des fouilles droites en cohérence avec le rapport d’essai pressiométrique présent en annexe 4 de la canalisation d'aspiration pour sécurisation de l'accès et la dépose avant remblaiement y compris mise en place d'accès sécurisé en fond de fouille
</t>
    </r>
    <r>
      <rPr>
        <i/>
        <sz val="10"/>
        <color theme="1"/>
        <rFont val="Arial Narrow"/>
        <family val="2"/>
      </rPr>
      <t xml:space="preserve">Quantité estimée : 36 m²
</t>
    </r>
  </si>
  <si>
    <r>
      <t xml:space="preserve">Terrassement au droit des canalisations de refoulement :
</t>
    </r>
    <r>
      <rPr>
        <sz val="10"/>
        <color theme="1"/>
        <rFont val="Arial Narrow"/>
        <family val="2"/>
      </rPr>
      <t xml:space="preserve">Ce prix rémunère le terrassement par talutage au droit des canalisations de refoulement par méthode adaptée de minimum 1,50 m de part et d'autres des canalisations
</t>
    </r>
    <r>
      <rPr>
        <i/>
        <sz val="10"/>
        <color theme="1"/>
        <rFont val="Arial Narrow"/>
        <family val="2"/>
      </rPr>
      <t xml:space="preserve">Quantité estimée : 30 m³
</t>
    </r>
  </si>
  <si>
    <r>
      <t xml:space="preserve">Remplacement du tronçon en acier inoxydable :
</t>
    </r>
    <r>
      <rPr>
        <sz val="10"/>
        <color theme="1"/>
        <rFont val="Arial Narrow"/>
        <family val="2"/>
      </rPr>
      <t xml:space="preserve">Ce prix rémunère la dépose de la canalisation en acier inoxydable, la fourniture et la mise en place d'une canalisation en acier inoxydable austénitique de nuance 1.4404 en amont de la manchette de traversée de paroi y compris raccordement à brides, coudes et décapage/passivation après pose
</t>
    </r>
    <r>
      <rPr>
        <i/>
        <sz val="10"/>
        <color theme="1"/>
        <rFont val="Arial Narrow"/>
        <family val="2"/>
      </rPr>
      <t xml:space="preserve">Quantité estimée : 2,50 ml Ø273 mm comprenant 2 coudes 90°
</t>
    </r>
  </si>
  <si>
    <r>
      <t xml:space="preserve">Remplacement du tronçon en acier inoxydable :
</t>
    </r>
    <r>
      <rPr>
        <sz val="10"/>
        <color theme="1"/>
        <rFont val="Arial Narrow"/>
        <family val="2"/>
      </rPr>
      <t xml:space="preserve">Ce prix rémunère la dépose de la canalisation en acier inoxydable, la fourniture et la mise en place d'une canalisation en acier inoxydable austénitique de nuance 1.4404 en amont de la manchette de traversée de paroi y compris raccordement à brides, coudes, piquage d'eau de service Ø42,4 mm et décapage/passivation après pose
</t>
    </r>
    <r>
      <rPr>
        <i/>
        <sz val="10"/>
        <color theme="1"/>
        <rFont val="Arial Narrow"/>
        <family val="2"/>
      </rPr>
      <t xml:space="preserve">Quantité estimée : 3,50 ml Ø273 mm comprenant 2 coudes 90°
</t>
    </r>
  </si>
  <si>
    <r>
      <t xml:space="preserve">Remblaiement :
</t>
    </r>
    <r>
      <rPr>
        <sz val="10"/>
        <color theme="1"/>
        <rFont val="Arial Narrow"/>
        <family val="2"/>
      </rPr>
      <t xml:space="preserve">Ce prix rémunère le remblaiement des fouilles au droit des canalisations de refoulement y compris lit de pose par sable 0/4 mm sur 10 cm sous la génératrice inférieure, 15 cm au-dessus de la génératrice supérieure 
</t>
    </r>
    <r>
      <rPr>
        <i/>
        <sz val="10"/>
        <color theme="1"/>
        <rFont val="Arial Narrow"/>
        <family val="2"/>
      </rPr>
      <t xml:space="preserve">Quantité estimée : 64 m³
</t>
    </r>
  </si>
  <si>
    <r>
      <t xml:space="preserve">Terre végétale et Engazonnement : 
</t>
    </r>
    <r>
      <rPr>
        <sz val="10"/>
        <color theme="1"/>
        <rFont val="Arial Narrow"/>
        <family val="2"/>
      </rPr>
      <t xml:space="preserve">Ce prix rémunère l'apport de terre végétale et l'engazonnement au droit de la zone de terrassement des canalisations de refoulement 
</t>
    </r>
    <r>
      <rPr>
        <i/>
        <sz val="10"/>
        <color theme="1"/>
        <rFont val="Arial Narrow"/>
        <family val="2"/>
      </rPr>
      <t xml:space="preserve">Quantité estimée : 30 m²
</t>
    </r>
  </si>
  <si>
    <r>
      <t xml:space="preserve">Travaux de nuit :
</t>
    </r>
    <r>
      <rPr>
        <sz val="10"/>
        <color theme="1"/>
        <rFont val="Arial Narrow"/>
        <family val="2"/>
      </rPr>
      <t xml:space="preserve">Ce prix rémunère le surplus pour les travaux de nuit à réaliser pour la mise en place des vanne 3D en charge ainsi que le déplacement des vannes en amont des manchettes de traversées de paroi en arrêt de service
</t>
    </r>
    <r>
      <rPr>
        <i/>
        <sz val="10"/>
        <color theme="1"/>
        <rFont val="Arial Narrow"/>
        <family val="2"/>
      </rPr>
      <t xml:space="preserve">Quantité estimée : 3 unités
</t>
    </r>
  </si>
  <si>
    <r>
      <t xml:space="preserve">Fourniture et mise en place d'une vanne papillon :
</t>
    </r>
    <r>
      <rPr>
        <sz val="10"/>
        <color theme="1"/>
        <rFont val="Arial Narrow"/>
        <family val="2"/>
      </rPr>
      <t xml:space="preserve">Ce prix rémunère la founiture et la mise en place d'une vanne papillon corps en fonte, opercule en fonte revêtu époxy DN400 sur la canalisation d'aspiration existante y compris installation en coupure de distribution, accolé au Té coquille, tube de bouche à clé, rallonge de la tige de manoeuvre et bouche à clé pour la manoeuvre de la vanne et adaptateur à bride
</t>
    </r>
    <r>
      <rPr>
        <i/>
        <sz val="10"/>
        <color theme="1"/>
        <rFont val="Arial Narrow"/>
        <family val="2"/>
      </rPr>
      <t>Quantité estimée : 1 unité</t>
    </r>
  </si>
  <si>
    <r>
      <t xml:space="preserve">Fourniture et mise en place d'un Té coquille :
</t>
    </r>
    <r>
      <rPr>
        <sz val="10"/>
        <color theme="1"/>
        <rFont val="Arial Narrow"/>
        <family val="2"/>
      </rPr>
      <t xml:space="preserve">Ce prix rémunère la founiture et la mise en place d'un Té coquille à bride fixe en fonte revêtu époxy avec vanne montée DN300 sur une canalisation DN400 y compris, soudure d'une bride sur acier existant, installation en coupure de distribution, joint ou adaptateur à bride prenant en compte le décalage angulaire de la nouvelle canalisation, tube de bouche à clé, rallonge de la tige de manoeuvre et bouche à clé pour la manoeuvre de la vanne
</t>
    </r>
    <r>
      <rPr>
        <i/>
        <sz val="10"/>
        <color theme="1"/>
        <rFont val="Arial Narrow"/>
        <family val="2"/>
      </rPr>
      <t>Quantité estimée : 1 unité</t>
    </r>
  </si>
  <si>
    <r>
      <t xml:space="preserve">Travaux de nuit :
</t>
    </r>
    <r>
      <rPr>
        <sz val="10"/>
        <color theme="1"/>
        <rFont val="Arial Narrow"/>
        <family val="2"/>
      </rPr>
      <t xml:space="preserve">Ce prix rémunère le surplus pour les travaux de nuit à réaliser pour la mise en place du Té coquille ainsi que de la vanne papillon en arrêt de service
</t>
    </r>
    <r>
      <rPr>
        <i/>
        <sz val="10"/>
        <color theme="1"/>
        <rFont val="Arial Narrow"/>
        <family val="2"/>
      </rPr>
      <t>Quantité estimée : 1 unité</t>
    </r>
  </si>
  <si>
    <t>5.4</t>
  </si>
  <si>
    <r>
      <t xml:space="preserve">
</t>
    </r>
    <r>
      <rPr>
        <b/>
        <sz val="14"/>
        <color theme="1"/>
        <rFont val="Calibri"/>
        <family val="2"/>
        <scheme val="minor"/>
      </rPr>
      <t>24TX179-Renouvellement des manchettes de traversée de voile
Surpression du Chaigneau à Ste Foy</t>
    </r>
    <r>
      <rPr>
        <b/>
        <u/>
        <sz val="11"/>
        <color theme="1"/>
        <rFont val="Calibri"/>
        <family val="2"/>
        <scheme val="minor"/>
      </rPr>
      <t xml:space="preserve">
DECOMPOSITION DU PRIX GLOBAL ET FORFAITAIRE
</t>
    </r>
  </si>
  <si>
    <t>L'entreprise titulaire</t>
  </si>
  <si>
    <t>Pour Vendée Eau</t>
  </si>
  <si>
    <t>Les quantités sont données à titre indicatif</t>
  </si>
  <si>
    <t>TRANCHE OPTIONNELLE</t>
  </si>
  <si>
    <t>SOUS TOTAL TRANCHE OPTIONNELLE € HT</t>
  </si>
  <si>
    <t>MONTANT TOTAL DES TRAVAUX + TRANCHE OPTIONNELLE H.T</t>
  </si>
  <si>
    <r>
      <t xml:space="preserve">Moins value :
</t>
    </r>
    <r>
      <rPr>
        <sz val="10"/>
        <color theme="1"/>
        <rFont val="Arial Narrow"/>
        <family val="2"/>
      </rPr>
      <t>La tranche optionnelle envisagée</t>
    </r>
    <r>
      <rPr>
        <b/>
        <sz val="10"/>
        <color theme="1"/>
        <rFont val="Arial Narrow"/>
        <family val="2"/>
      </rPr>
      <t xml:space="preserve"> </t>
    </r>
    <r>
      <rPr>
        <sz val="10"/>
        <color theme="1"/>
        <rFont val="Arial Narrow"/>
        <family val="2"/>
      </rPr>
      <t xml:space="preserve">annule et remplace les prestations 2.1.4 et 2.1.5 de la présente DPGF
</t>
    </r>
    <r>
      <rPr>
        <i/>
        <sz val="10"/>
        <color rgb="FFFF0000"/>
        <rFont val="Arial Narrow"/>
        <family val="2"/>
      </rPr>
      <t>Le prix à intégrer ici doit la somme négative des lignes 2.1.4 et 2.1.5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</si>
</sst>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43" formatCode="_-* #,##0.00\ _€_-;\-* #,##0.00\ _€_-;_-* &quot;-&quot;??\ _€_-;_-@_-"/>
    <numFmt numFmtId="164" formatCode="_-* #,##0.00&quot; €&quot;_-;\-* #,##0.00&quot; €&quot;_-;_-* \-??&quot; €&quot;_-;_-@_-"/>
    <numFmt numFmtId="165" formatCode="#,##0\ &quot;€&quot;"/>
    <numFmt numFmtId="166" formatCode="\ #,##0.00&quot; € &quot;;\-#,##0.00&quot; € &quot;;&quot; -&quot;#&quot; € &quot;;@\ "/>
    <numFmt numFmtId="167" formatCode="_-* #,##0\ &quot;€&quot;_-;\-* #,##0\ &quot;€&quot;_-;_-* &quot;-&quot;??\ &quot;€&quot;_-;_-@_-"/>
    <numFmt numFmtId="168" formatCode="_-* #,##0\ _€_-;\-* #,##0\ _€_-;_-* &quot;-&quot;??\ _€_-;_-@_-"/>
    <numFmt numFmtId="169" formatCode="0.0"/>
  </numFmts>
  <fonts count="35" x14ac:knownFonts="1">
    <font>
      <sz val="11"/>
      <color theme="1"/>
      <name val="Calibri"/>
      <family val="2"/>
      <scheme val="minor"/>
    </font>
    <font>
      <sz val="11"/>
      <color theme="1"/>
      <name val="Calibri"/>
      <family val="2"/>
      <scheme val="minor"/>
    </font>
    <font>
      <sz val="11"/>
      <color indexed="8"/>
      <name val="Calibri"/>
      <family val="2"/>
      <charset val="1"/>
    </font>
    <font>
      <sz val="10"/>
      <name val="Arial"/>
      <family val="2"/>
    </font>
    <font>
      <sz val="11"/>
      <color theme="1"/>
      <name val="Arial Narrow"/>
      <family val="2"/>
    </font>
    <font>
      <b/>
      <sz val="10"/>
      <color theme="1"/>
      <name val="Arial Narrow"/>
      <family val="2"/>
    </font>
    <font>
      <sz val="10"/>
      <color theme="1"/>
      <name val="Arial Narrow"/>
      <family val="2"/>
    </font>
    <font>
      <b/>
      <u/>
      <sz val="10"/>
      <color theme="1"/>
      <name val="Arial Narrow"/>
      <family val="2"/>
    </font>
    <font>
      <b/>
      <sz val="11"/>
      <color theme="1"/>
      <name val="Arial Narrow"/>
      <family val="2"/>
    </font>
    <font>
      <b/>
      <sz val="11"/>
      <color theme="1"/>
      <name val="Calibri"/>
      <family val="2"/>
      <scheme val="minor"/>
    </font>
    <font>
      <b/>
      <u/>
      <sz val="11"/>
      <color theme="1"/>
      <name val="Calibri"/>
      <family val="2"/>
      <scheme val="minor"/>
    </font>
    <font>
      <sz val="11"/>
      <color indexed="8"/>
      <name val="Calibri"/>
      <family val="2"/>
    </font>
    <font>
      <b/>
      <sz val="14"/>
      <color theme="1"/>
      <name val="Calibri"/>
      <family val="2"/>
      <scheme val="minor"/>
    </font>
    <font>
      <b/>
      <u/>
      <sz val="11"/>
      <color theme="1"/>
      <name val="Arial Narrow"/>
      <family val="2"/>
    </font>
    <font>
      <sz val="10"/>
      <color indexed="8"/>
      <name val="Arial Narrow"/>
      <family val="2"/>
    </font>
    <font>
      <sz val="10"/>
      <name val="Arial Narrow"/>
      <family val="2"/>
    </font>
    <font>
      <u/>
      <sz val="10"/>
      <color theme="1"/>
      <name val="Arial Narrow"/>
      <family val="2"/>
    </font>
    <font>
      <u/>
      <sz val="10"/>
      <name val="Arial Narrow"/>
      <family val="2"/>
    </font>
    <font>
      <i/>
      <sz val="10"/>
      <color theme="1"/>
      <name val="Arial Narrow"/>
      <family val="2"/>
    </font>
    <font>
      <b/>
      <sz val="10"/>
      <name val="Arial Narrow"/>
      <family val="2"/>
    </font>
    <font>
      <b/>
      <u/>
      <sz val="10"/>
      <name val="Arial Narrow"/>
      <family val="2"/>
    </font>
    <font>
      <sz val="11"/>
      <name val="Calibri"/>
      <family val="2"/>
      <scheme val="minor"/>
    </font>
    <font>
      <u/>
      <sz val="10"/>
      <color indexed="8"/>
      <name val="Arial Narrow"/>
      <family val="2"/>
    </font>
    <font>
      <i/>
      <sz val="10"/>
      <color indexed="8"/>
      <name val="Arial Narrow"/>
      <family val="2"/>
    </font>
    <font>
      <i/>
      <sz val="10"/>
      <name val="Arial Narrow"/>
      <family val="2"/>
    </font>
    <font>
      <b/>
      <sz val="10"/>
      <color indexed="8"/>
      <name val="Arial Narrow"/>
      <family val="2"/>
    </font>
    <font>
      <sz val="9"/>
      <color indexed="81"/>
      <name val="Tahoma"/>
      <family val="2"/>
    </font>
    <font>
      <b/>
      <sz val="9"/>
      <color indexed="81"/>
      <name val="Tahoma"/>
      <family val="2"/>
    </font>
    <font>
      <sz val="11"/>
      <color rgb="FF7030A0"/>
      <name val="Calibri"/>
      <family val="2"/>
      <scheme val="minor"/>
    </font>
    <font>
      <sz val="11"/>
      <color rgb="FF000000"/>
      <name val="Arial"/>
      <family val="2"/>
    </font>
    <font>
      <b/>
      <sz val="10"/>
      <color rgb="FF000000"/>
      <name val="Arial Narrow"/>
      <family val="2"/>
    </font>
    <font>
      <sz val="10"/>
      <color rgb="FF000000"/>
      <name val="Arial Narrow"/>
      <family val="2"/>
    </font>
    <font>
      <sz val="11"/>
      <color rgb="FFFF0000"/>
      <name val="Calibri"/>
      <family val="2"/>
      <scheme val="minor"/>
    </font>
    <font>
      <sz val="10"/>
      <color rgb="FFFF0000"/>
      <name val="Arial Narrow"/>
      <family val="2"/>
    </font>
    <font>
      <i/>
      <sz val="10"/>
      <color rgb="FFFF0000"/>
      <name val="Arial Narrow"/>
      <family val="2"/>
    </font>
  </fonts>
  <fills count="11">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92D050"/>
        <bgColor indexed="64"/>
      </patternFill>
    </fill>
    <fill>
      <patternFill patternType="solid">
        <fgColor rgb="FF00B050"/>
        <bgColor indexed="64"/>
      </patternFill>
    </fill>
    <fill>
      <patternFill patternType="solid">
        <fgColor theme="6" tint="0.79998168889431442"/>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9">
    <xf numFmtId="0" fontId="0" fillId="0" borderId="0"/>
    <xf numFmtId="44" fontId="1" fillId="0" borderId="0" applyFont="0" applyFill="0" applyBorder="0" applyAlignment="0" applyProtection="0"/>
    <xf numFmtId="0" fontId="2" fillId="0" borderId="0"/>
    <xf numFmtId="0" fontId="3" fillId="0" borderId="0"/>
    <xf numFmtId="164" fontId="2" fillId="0" borderId="0"/>
    <xf numFmtId="166" fontId="3" fillId="0" borderId="0" applyFill="0" applyBorder="0" applyAlignment="0" applyProtection="0"/>
    <xf numFmtId="0" fontId="11" fillId="0" borderId="0"/>
    <xf numFmtId="0" fontId="3" fillId="0" borderId="0"/>
    <xf numFmtId="43" fontId="1" fillId="0" borderId="0" applyFont="0" applyFill="0" applyBorder="0" applyAlignment="0" applyProtection="0"/>
  </cellStyleXfs>
  <cellXfs count="176">
    <xf numFmtId="0" fontId="0" fillId="0" borderId="0" xfId="0"/>
    <xf numFmtId="165" fontId="0" fillId="0" borderId="0" xfId="1" applyNumberFormat="1" applyFont="1"/>
    <xf numFmtId="1" fontId="8" fillId="2" borderId="1" xfId="0" applyNumberFormat="1" applyFont="1" applyFill="1" applyBorder="1" applyAlignment="1">
      <alignment horizontal="center" vertical="center" wrapText="1"/>
    </xf>
    <xf numFmtId="165" fontId="8" fillId="2" borderId="1" xfId="1" applyNumberFormat="1" applyFont="1" applyFill="1" applyBorder="1" applyAlignment="1">
      <alignment horizontal="center" vertical="center" wrapText="1"/>
    </xf>
    <xf numFmtId="3" fontId="0" fillId="0" borderId="0" xfId="0" applyNumberFormat="1" applyAlignment="1">
      <alignment horizontal="center" vertical="center"/>
    </xf>
    <xf numFmtId="0" fontId="8" fillId="2" borderId="4" xfId="0" applyFont="1" applyFill="1"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3" fontId="8" fillId="2" borderId="2" xfId="0" applyNumberFormat="1" applyFont="1" applyFill="1" applyBorder="1" applyAlignment="1">
      <alignment horizontal="center" vertical="center" wrapText="1"/>
    </xf>
    <xf numFmtId="0" fontId="0" fillId="0" borderId="0" xfId="0" applyAlignment="1">
      <alignment wrapText="1"/>
    </xf>
    <xf numFmtId="44" fontId="5" fillId="5" borderId="1" xfId="1" applyFont="1" applyFill="1" applyBorder="1" applyAlignment="1">
      <alignment vertical="center" wrapText="1"/>
    </xf>
    <xf numFmtId="44" fontId="5" fillId="0" borderId="1" xfId="1" applyFont="1" applyFill="1" applyBorder="1" applyAlignment="1">
      <alignment vertical="center" wrapText="1"/>
    </xf>
    <xf numFmtId="0" fontId="4" fillId="0" borderId="0" xfId="0" applyFont="1"/>
    <xf numFmtId="0" fontId="4" fillId="0" borderId="0" xfId="0" applyFont="1" applyAlignment="1">
      <alignment horizontal="center" vertical="center"/>
    </xf>
    <xf numFmtId="1" fontId="4" fillId="0" borderId="0" xfId="0" applyNumberFormat="1" applyFont="1" applyAlignment="1">
      <alignment horizontal="center" vertical="center"/>
    </xf>
    <xf numFmtId="44" fontId="0" fillId="0" borderId="0" xfId="0" applyNumberFormat="1" applyAlignment="1">
      <alignment wrapText="1"/>
    </xf>
    <xf numFmtId="0" fontId="6" fillId="6" borderId="1" xfId="0" applyFont="1" applyFill="1" applyBorder="1" applyAlignment="1">
      <alignment vertical="top"/>
    </xf>
    <xf numFmtId="0" fontId="7" fillId="6" borderId="2" xfId="0" applyFont="1" applyFill="1" applyBorder="1" applyAlignment="1">
      <alignment horizontal="left" vertical="center" wrapText="1"/>
    </xf>
    <xf numFmtId="0" fontId="7" fillId="6" borderId="4" xfId="0" applyFont="1" applyFill="1" applyBorder="1" applyAlignment="1">
      <alignment horizontal="left" vertical="center" wrapText="1"/>
    </xf>
    <xf numFmtId="0" fontId="5" fillId="0" borderId="4" xfId="0" applyFont="1" applyBorder="1" applyAlignment="1">
      <alignment horizontal="right" vertical="top"/>
    </xf>
    <xf numFmtId="44" fontId="6" fillId="0" borderId="0" xfId="1" applyFont="1" applyFill="1" applyBorder="1" applyAlignment="1">
      <alignment horizontal="right" vertical="center" wrapText="1"/>
    </xf>
    <xf numFmtId="0" fontId="5" fillId="0" borderId="8" xfId="0" applyFont="1" applyBorder="1" applyAlignment="1">
      <alignment horizontal="right" vertical="top"/>
    </xf>
    <xf numFmtId="0" fontId="0" fillId="7" borderId="0" xfId="0" applyFill="1"/>
    <xf numFmtId="0" fontId="6" fillId="0" borderId="4" xfId="0" applyFont="1" applyBorder="1" applyAlignment="1">
      <alignment horizontal="center" vertical="center" wrapText="1"/>
    </xf>
    <xf numFmtId="0" fontId="15" fillId="6" borderId="1" xfId="0" applyFont="1" applyFill="1" applyBorder="1" applyAlignment="1">
      <alignment horizontal="center" vertical="top"/>
    </xf>
    <xf numFmtId="0" fontId="15" fillId="0" borderId="1" xfId="0" applyFont="1" applyBorder="1" applyAlignment="1">
      <alignment horizontal="center" vertical="top"/>
    </xf>
    <xf numFmtId="0" fontId="21" fillId="0" borderId="0" xfId="0" applyFont="1" applyAlignment="1">
      <alignment wrapText="1"/>
    </xf>
    <xf numFmtId="0" fontId="21" fillId="0" borderId="0" xfId="0" applyFont="1"/>
    <xf numFmtId="0" fontId="5" fillId="6" borderId="4" xfId="0" applyFont="1" applyFill="1" applyBorder="1" applyAlignment="1">
      <alignment horizontal="left" vertical="center" wrapText="1"/>
    </xf>
    <xf numFmtId="0" fontId="7" fillId="6" borderId="2" xfId="0" applyFont="1" applyFill="1" applyBorder="1" applyAlignment="1">
      <alignment horizontal="center" vertical="center" wrapText="1"/>
    </xf>
    <xf numFmtId="167" fontId="7" fillId="6" borderId="1" xfId="0" applyNumberFormat="1" applyFont="1" applyFill="1" applyBorder="1" applyAlignment="1">
      <alignment horizontal="left" vertical="center" wrapText="1"/>
    </xf>
    <xf numFmtId="0" fontId="7" fillId="6" borderId="1" xfId="0" applyFont="1" applyFill="1" applyBorder="1" applyAlignment="1">
      <alignment horizontal="center" vertical="center" wrapText="1"/>
    </xf>
    <xf numFmtId="168" fontId="7" fillId="6" borderId="2" xfId="8" applyNumberFormat="1" applyFont="1" applyFill="1" applyBorder="1" applyAlignment="1">
      <alignment horizontal="center" vertical="center" wrapText="1"/>
    </xf>
    <xf numFmtId="0" fontId="6" fillId="0" borderId="1" xfId="0" applyFont="1" applyBorder="1" applyAlignment="1">
      <alignment horizontal="center" vertical="center"/>
    </xf>
    <xf numFmtId="0" fontId="5" fillId="0" borderId="4" xfId="0" applyFont="1" applyBorder="1" applyAlignment="1">
      <alignment horizontal="left" vertical="top" wrapText="1"/>
    </xf>
    <xf numFmtId="0" fontId="6" fillId="0" borderId="4" xfId="0" applyFont="1" applyBorder="1" applyAlignment="1">
      <alignment horizontal="left" vertical="top" wrapText="1"/>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15" fillId="0" borderId="2" xfId="0" applyFont="1" applyBorder="1" applyAlignment="1">
      <alignment horizontal="center" vertical="center"/>
    </xf>
    <xf numFmtId="1" fontId="6" fillId="0" borderId="1" xfId="0" applyNumberFormat="1" applyFont="1" applyBorder="1" applyAlignment="1">
      <alignment horizontal="center" vertical="center" wrapText="1"/>
    </xf>
    <xf numFmtId="0" fontId="6" fillId="0" borderId="4" xfId="0" applyFont="1" applyBorder="1" applyAlignment="1">
      <alignment vertical="center" wrapText="1"/>
    </xf>
    <xf numFmtId="0" fontId="14" fillId="0" borderId="4" xfId="2" applyFont="1" applyBorder="1" applyAlignment="1">
      <alignment vertical="center" wrapText="1"/>
    </xf>
    <xf numFmtId="0" fontId="6" fillId="0" borderId="3" xfId="0" applyFont="1" applyBorder="1" applyAlignment="1">
      <alignment vertical="top" wrapText="1"/>
    </xf>
    <xf numFmtId="168" fontId="15" fillId="0" borderId="2" xfId="8" applyNumberFormat="1" applyFont="1" applyFill="1" applyBorder="1" applyAlignment="1">
      <alignment horizontal="center" vertical="center"/>
    </xf>
    <xf numFmtId="168" fontId="6" fillId="0" borderId="1" xfId="8" applyNumberFormat="1" applyFont="1" applyFill="1" applyBorder="1" applyAlignment="1">
      <alignment horizontal="center" vertical="center" wrapText="1"/>
    </xf>
    <xf numFmtId="0" fontId="5" fillId="0" borderId="4" xfId="0" applyFont="1" applyBorder="1" applyAlignment="1">
      <alignment vertical="center" wrapText="1"/>
    </xf>
    <xf numFmtId="168" fontId="6" fillId="0" borderId="2" xfId="8" applyNumberFormat="1" applyFont="1" applyFill="1" applyBorder="1" applyAlignment="1">
      <alignment horizontal="center" vertical="center" wrapText="1"/>
    </xf>
    <xf numFmtId="0" fontId="19" fillId="0" borderId="4" xfId="0" applyFont="1" applyBorder="1" applyAlignment="1">
      <alignment horizontal="left" vertical="top" wrapText="1"/>
    </xf>
    <xf numFmtId="0" fontId="15" fillId="0" borderId="4" xfId="0" applyFont="1" applyBorder="1" applyAlignment="1">
      <alignment horizontal="center" vertical="center" wrapText="1"/>
    </xf>
    <xf numFmtId="0" fontId="15" fillId="0" borderId="1" xfId="0" applyFont="1" applyBorder="1" applyAlignment="1">
      <alignment horizontal="center" vertical="center" wrapText="1"/>
    </xf>
    <xf numFmtId="44" fontId="15" fillId="0" borderId="1" xfId="0" applyNumberFormat="1" applyFont="1" applyBorder="1" applyAlignment="1">
      <alignment horizontal="left" vertical="center" wrapText="1"/>
    </xf>
    <xf numFmtId="167" fontId="6" fillId="0" borderId="1" xfId="1" applyNumberFormat="1" applyFont="1" applyFill="1" applyBorder="1" applyAlignment="1">
      <alignment horizontal="right" vertical="center" wrapText="1"/>
    </xf>
    <xf numFmtId="0" fontId="5" fillId="0" borderId="1" xfId="0" applyFont="1" applyBorder="1" applyAlignment="1">
      <alignment horizontal="left" vertical="top" wrapText="1"/>
    </xf>
    <xf numFmtId="0" fontId="5" fillId="0" borderId="4" xfId="0" applyFont="1" applyBorder="1" applyAlignment="1">
      <alignment vertical="top" wrapText="1"/>
    </xf>
    <xf numFmtId="0" fontId="6" fillId="0" borderId="4" xfId="0" applyFont="1" applyBorder="1" applyAlignment="1">
      <alignment vertical="top" wrapText="1"/>
    </xf>
    <xf numFmtId="0" fontId="6" fillId="0" borderId="1" xfId="0" applyFont="1" applyBorder="1" applyAlignment="1">
      <alignment horizontal="center" vertical="center" wrapText="1"/>
    </xf>
    <xf numFmtId="0" fontId="0" fillId="6" borderId="0" xfId="0" applyFill="1" applyAlignment="1">
      <alignment wrapText="1"/>
    </xf>
    <xf numFmtId="0" fontId="0" fillId="6" borderId="0" xfId="0" applyFill="1"/>
    <xf numFmtId="0" fontId="5" fillId="6" borderId="1" xfId="0" applyFont="1" applyFill="1" applyBorder="1" applyAlignment="1">
      <alignment horizontal="left" vertical="center" wrapText="1"/>
    </xf>
    <xf numFmtId="3" fontId="4" fillId="0" borderId="0" xfId="0" applyNumberFormat="1" applyFont="1" applyAlignment="1">
      <alignment horizontal="center" vertical="center"/>
    </xf>
    <xf numFmtId="165" fontId="4" fillId="0" borderId="0" xfId="1" applyNumberFormat="1" applyFont="1" applyBorder="1"/>
    <xf numFmtId="0" fontId="7" fillId="6" borderId="1" xfId="0" applyFont="1" applyFill="1" applyBorder="1" applyAlignment="1">
      <alignment horizontal="left" vertical="center" wrapText="1"/>
    </xf>
    <xf numFmtId="44" fontId="6" fillId="0" borderId="1" xfId="1" applyFont="1" applyFill="1" applyBorder="1" applyAlignment="1">
      <alignment horizontal="right" vertical="center" wrapText="1"/>
    </xf>
    <xf numFmtId="44" fontId="6" fillId="5" borderId="1" xfId="1" applyFont="1" applyFill="1" applyBorder="1" applyAlignment="1">
      <alignment horizontal="right" vertical="center" wrapText="1"/>
    </xf>
    <xf numFmtId="168" fontId="6" fillId="0" borderId="2" xfId="8" applyNumberFormat="1" applyFont="1" applyFill="1" applyBorder="1" applyAlignment="1">
      <alignment horizontal="center" vertical="center"/>
    </xf>
    <xf numFmtId="165" fontId="6" fillId="5" borderId="1" xfId="1" applyNumberFormat="1" applyFont="1" applyFill="1" applyBorder="1" applyAlignment="1">
      <alignment horizontal="right" vertical="center" wrapText="1"/>
    </xf>
    <xf numFmtId="0" fontId="25" fillId="0" borderId="1" xfId="2" applyFont="1" applyBorder="1" applyAlignment="1">
      <alignment vertical="center" wrapText="1"/>
    </xf>
    <xf numFmtId="0" fontId="6" fillId="0" borderId="2" xfId="0" applyFont="1" applyBorder="1" applyAlignment="1">
      <alignment vertical="top" wrapText="1"/>
    </xf>
    <xf numFmtId="0" fontId="15" fillId="0" borderId="1" xfId="0" applyFont="1" applyBorder="1" applyAlignment="1">
      <alignment horizontal="center" vertical="center"/>
    </xf>
    <xf numFmtId="0" fontId="28" fillId="0" borderId="0" xfId="0" applyFont="1"/>
    <xf numFmtId="3" fontId="6" fillId="0" borderId="2" xfId="0" applyNumberFormat="1" applyFont="1" applyBorder="1" applyAlignment="1">
      <alignment horizontal="center" vertical="center" wrapText="1"/>
    </xf>
    <xf numFmtId="165" fontId="4" fillId="0" borderId="8" xfId="1" applyNumberFormat="1" applyFont="1" applyBorder="1"/>
    <xf numFmtId="167" fontId="6" fillId="0" borderId="2" xfId="0" applyNumberFormat="1" applyFont="1" applyBorder="1" applyAlignment="1">
      <alignment horizontal="center" vertical="center"/>
    </xf>
    <xf numFmtId="0" fontId="20" fillId="0" borderId="7" xfId="0" applyFont="1" applyBorder="1" applyAlignment="1">
      <alignment horizontal="left" vertical="center" wrapText="1"/>
    </xf>
    <xf numFmtId="168" fontId="20" fillId="0" borderId="9" xfId="8" applyNumberFormat="1" applyFont="1" applyFill="1" applyBorder="1" applyAlignment="1">
      <alignment horizontal="center" vertical="center" wrapText="1"/>
    </xf>
    <xf numFmtId="0" fontId="20" fillId="0" borderId="12" xfId="0" applyFont="1" applyBorder="1" applyAlignment="1">
      <alignment horizontal="left" vertical="center" wrapText="1"/>
    </xf>
    <xf numFmtId="167" fontId="15" fillId="0" borderId="2" xfId="0" applyNumberFormat="1" applyFont="1" applyBorder="1" applyAlignment="1">
      <alignment horizontal="center" vertical="center"/>
    </xf>
    <xf numFmtId="0" fontId="19" fillId="0" borderId="7" xfId="0" applyFont="1" applyBorder="1" applyAlignment="1">
      <alignment horizontal="left" vertical="center" wrapText="1"/>
    </xf>
    <xf numFmtId="0" fontId="20" fillId="0" borderId="12" xfId="0" applyFont="1" applyBorder="1" applyAlignment="1">
      <alignment horizontal="center" vertical="center" wrapText="1"/>
    </xf>
    <xf numFmtId="0" fontId="15" fillId="0" borderId="4" xfId="0" applyFont="1" applyBorder="1" applyAlignment="1">
      <alignment horizontal="center" vertical="center"/>
    </xf>
    <xf numFmtId="44" fontId="6" fillId="0" borderId="2" xfId="0" applyNumberFormat="1"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top"/>
    </xf>
    <xf numFmtId="0" fontId="6" fillId="3" borderId="1" xfId="0" applyFont="1" applyFill="1" applyBorder="1" applyAlignment="1">
      <alignment vertical="top"/>
    </xf>
    <xf numFmtId="0" fontId="6" fillId="6" borderId="1" xfId="0" applyFont="1" applyFill="1" applyBorder="1" applyAlignment="1">
      <alignment horizontal="center" vertical="top"/>
    </xf>
    <xf numFmtId="0" fontId="6" fillId="0" borderId="1" xfId="0" applyFont="1" applyBorder="1" applyAlignment="1">
      <alignment vertical="top"/>
    </xf>
    <xf numFmtId="168" fontId="14" fillId="0" borderId="1" xfId="8" applyNumberFormat="1" applyFont="1" applyFill="1" applyBorder="1" applyAlignment="1">
      <alignment horizontal="center" vertical="center" wrapText="1"/>
    </xf>
    <xf numFmtId="0" fontId="6" fillId="0" borderId="0" xfId="0" applyFont="1" applyAlignment="1">
      <alignment horizontal="center" vertical="top"/>
    </xf>
    <xf numFmtId="0" fontId="6" fillId="5" borderId="1" xfId="0" applyFont="1" applyFill="1" applyBorder="1" applyAlignment="1">
      <alignment vertical="top"/>
    </xf>
    <xf numFmtId="168" fontId="6" fillId="2" borderId="2" xfId="8" applyNumberFormat="1" applyFont="1" applyFill="1" applyBorder="1" applyAlignment="1">
      <alignment horizontal="center" vertical="center"/>
    </xf>
    <xf numFmtId="1" fontId="5" fillId="2" borderId="1" xfId="0" applyNumberFormat="1" applyFont="1" applyFill="1" applyBorder="1" applyAlignment="1">
      <alignment horizontal="center" vertical="center" wrapText="1"/>
    </xf>
    <xf numFmtId="3" fontId="5" fillId="2" borderId="2" xfId="0" applyNumberFormat="1" applyFont="1" applyFill="1" applyBorder="1" applyAlignment="1">
      <alignment horizontal="center" vertical="center" wrapText="1"/>
    </xf>
    <xf numFmtId="165" fontId="5" fillId="2" borderId="1" xfId="1" applyNumberFormat="1" applyFont="1" applyFill="1" applyBorder="1" applyAlignment="1">
      <alignment horizontal="center" vertical="center" wrapText="1"/>
    </xf>
    <xf numFmtId="1" fontId="6" fillId="0" borderId="0" xfId="0" applyNumberFormat="1" applyFont="1" applyAlignment="1">
      <alignment horizontal="center" vertical="center"/>
    </xf>
    <xf numFmtId="3" fontId="6" fillId="0" borderId="8" xfId="0" applyNumberFormat="1" applyFont="1" applyBorder="1" applyAlignment="1">
      <alignment horizontal="center" vertical="center"/>
    </xf>
    <xf numFmtId="165" fontId="6" fillId="0" borderId="8" xfId="1" applyNumberFormat="1" applyFont="1" applyBorder="1"/>
    <xf numFmtId="0" fontId="6" fillId="0" borderId="0" xfId="0" applyFont="1" applyAlignment="1">
      <alignment wrapText="1"/>
    </xf>
    <xf numFmtId="165" fontId="6" fillId="0" borderId="1" xfId="1" applyNumberFormat="1" applyFont="1" applyBorder="1" applyAlignment="1">
      <alignment vertical="center"/>
    </xf>
    <xf numFmtId="3" fontId="6" fillId="0" borderId="0" xfId="0" applyNumberFormat="1" applyFont="1" applyAlignment="1">
      <alignment horizontal="center" vertical="center"/>
    </xf>
    <xf numFmtId="165" fontId="6" fillId="0" borderId="0" xfId="1" applyNumberFormat="1" applyFont="1" applyBorder="1"/>
    <xf numFmtId="165" fontId="6" fillId="0" borderId="0" xfId="1" applyNumberFormat="1" applyFont="1"/>
    <xf numFmtId="0" fontId="6" fillId="0" borderId="5" xfId="0" applyFont="1" applyBorder="1" applyAlignment="1">
      <alignment horizontal="center" vertical="center"/>
    </xf>
    <xf numFmtId="169" fontId="6" fillId="0" borderId="1" xfId="0" applyNumberFormat="1" applyFont="1" applyBorder="1" applyAlignment="1">
      <alignment horizontal="center" vertical="center" wrapText="1"/>
    </xf>
    <xf numFmtId="168" fontId="6" fillId="2" borderId="1" xfId="8" applyNumberFormat="1" applyFont="1" applyFill="1" applyBorder="1" applyAlignment="1">
      <alignment horizontal="center" vertical="center"/>
    </xf>
    <xf numFmtId="168" fontId="6" fillId="2" borderId="1" xfId="8" applyNumberFormat="1" applyFont="1" applyFill="1" applyBorder="1" applyAlignment="1">
      <alignment horizontal="center" vertical="center" wrapText="1"/>
    </xf>
    <xf numFmtId="0" fontId="21" fillId="4" borderId="0" xfId="0" applyFont="1" applyFill="1"/>
    <xf numFmtId="0" fontId="29" fillId="0" borderId="0" xfId="0" applyFont="1" applyAlignment="1">
      <alignment vertical="center" readingOrder="1"/>
    </xf>
    <xf numFmtId="0" fontId="30" fillId="0" borderId="4" xfId="0" applyFont="1" applyBorder="1" applyAlignment="1">
      <alignment wrapText="1"/>
    </xf>
    <xf numFmtId="168" fontId="6" fillId="0" borderId="2" xfId="8" applyNumberFormat="1" applyFont="1" applyBorder="1" applyAlignment="1">
      <alignment horizontal="center" vertical="center" wrapText="1"/>
    </xf>
    <xf numFmtId="0" fontId="6" fillId="4" borderId="4" xfId="0" applyFont="1" applyFill="1" applyBorder="1" applyAlignment="1">
      <alignment horizontal="center" vertical="center" wrapText="1"/>
    </xf>
    <xf numFmtId="1" fontId="6" fillId="4" borderId="1" xfId="0" applyNumberFormat="1" applyFont="1" applyFill="1" applyBorder="1" applyAlignment="1">
      <alignment horizontal="center" vertical="center" wrapText="1"/>
    </xf>
    <xf numFmtId="168" fontId="6" fillId="4" borderId="2" xfId="8" applyNumberFormat="1" applyFont="1" applyFill="1" applyBorder="1" applyAlignment="1">
      <alignment horizontal="center" vertical="center"/>
    </xf>
    <xf numFmtId="44" fontId="6" fillId="4" borderId="1" xfId="1" applyFont="1" applyFill="1" applyBorder="1" applyAlignment="1">
      <alignment horizontal="right" vertical="center" wrapText="1"/>
    </xf>
    <xf numFmtId="0" fontId="7" fillId="0" borderId="4" xfId="0" applyFont="1" applyBorder="1" applyAlignment="1">
      <alignment horizontal="left" vertical="top" wrapText="1"/>
    </xf>
    <xf numFmtId="0" fontId="6" fillId="0" borderId="4" xfId="0" applyFont="1" applyBorder="1" applyAlignment="1">
      <alignment horizontal="left" vertical="center" wrapText="1"/>
    </xf>
    <xf numFmtId="168" fontId="6" fillId="0" borderId="1" xfId="8" applyNumberFormat="1" applyFont="1" applyFill="1" applyBorder="1" applyAlignment="1">
      <alignment horizontal="center" vertical="center"/>
    </xf>
    <xf numFmtId="0" fontId="25" fillId="0" borderId="2" xfId="2" applyFont="1" applyBorder="1" applyAlignment="1">
      <alignment vertical="center" wrapText="1"/>
    </xf>
    <xf numFmtId="0" fontId="0" fillId="0" borderId="0" xfId="0" applyAlignment="1">
      <alignment horizontal="center" vertical="center"/>
    </xf>
    <xf numFmtId="0" fontId="21" fillId="0" borderId="0" xfId="0" applyFont="1" applyAlignment="1">
      <alignment horizontal="center" vertical="center"/>
    </xf>
    <xf numFmtId="44" fontId="0" fillId="0" borderId="0" xfId="0" applyNumberFormat="1"/>
    <xf numFmtId="0" fontId="0" fillId="8" borderId="0" xfId="0" applyFill="1" applyAlignment="1">
      <alignment horizontal="center" vertical="center"/>
    </xf>
    <xf numFmtId="0" fontId="0" fillId="9" borderId="0" xfId="0" applyFill="1" applyAlignment="1">
      <alignment horizontal="center" vertical="center"/>
    </xf>
    <xf numFmtId="0" fontId="0" fillId="0" borderId="0" xfId="0" applyAlignment="1">
      <alignment horizontal="left" vertical="center"/>
    </xf>
    <xf numFmtId="0" fontId="0" fillId="2" borderId="0" xfId="0" applyFill="1"/>
    <xf numFmtId="0" fontId="21" fillId="8" borderId="0" xfId="0" applyFont="1" applyFill="1" applyAlignment="1">
      <alignment horizontal="center" vertical="center"/>
    </xf>
    <xf numFmtId="0" fontId="0" fillId="4" borderId="0" xfId="0" applyFill="1" applyAlignment="1">
      <alignment horizontal="center" vertical="center"/>
    </xf>
    <xf numFmtId="1" fontId="7" fillId="6" borderId="1" xfId="0" applyNumberFormat="1" applyFont="1" applyFill="1" applyBorder="1" applyAlignment="1">
      <alignment horizontal="left" vertical="center" wrapText="1"/>
    </xf>
    <xf numFmtId="0" fontId="6" fillId="3" borderId="1" xfId="0" applyFont="1" applyFill="1" applyBorder="1" applyAlignment="1">
      <alignment horizontal="center" vertical="top"/>
    </xf>
    <xf numFmtId="0" fontId="8" fillId="2" borderId="1" xfId="0" applyFont="1" applyFill="1" applyBorder="1" applyAlignment="1">
      <alignment horizontal="center" vertical="center" wrapText="1"/>
    </xf>
    <xf numFmtId="0" fontId="6" fillId="0" borderId="1" xfId="0" applyFont="1" applyBorder="1" applyAlignment="1">
      <alignment vertical="top" wrapText="1"/>
    </xf>
    <xf numFmtId="0" fontId="5" fillId="0" borderId="1" xfId="0" applyFont="1" applyBorder="1" applyAlignment="1">
      <alignment vertical="top" wrapText="1"/>
    </xf>
    <xf numFmtId="0" fontId="0" fillId="6" borderId="1" xfId="0" applyFill="1" applyBorder="1" applyAlignment="1">
      <alignment wrapText="1"/>
    </xf>
    <xf numFmtId="0" fontId="30" fillId="0" borderId="1" xfId="0" applyFont="1" applyBorder="1" applyAlignment="1">
      <alignment vertical="top" wrapText="1"/>
    </xf>
    <xf numFmtId="0" fontId="5" fillId="0" borderId="1" xfId="0" applyFont="1" applyBorder="1" applyAlignment="1">
      <alignment vertical="center" wrapText="1"/>
    </xf>
    <xf numFmtId="1" fontId="0" fillId="0" borderId="0" xfId="0" applyNumberFormat="1" applyAlignment="1">
      <alignment horizontal="center" vertical="center"/>
    </xf>
    <xf numFmtId="0" fontId="5" fillId="0" borderId="1" xfId="0" applyFont="1" applyBorder="1" applyAlignment="1">
      <alignment horizontal="left" vertical="center" wrapText="1"/>
    </xf>
    <xf numFmtId="0" fontId="32" fillId="0" borderId="0" xfId="0" applyFont="1"/>
    <xf numFmtId="0" fontId="0" fillId="0" borderId="0" xfId="0" applyAlignment="1">
      <alignment horizontal="left"/>
    </xf>
    <xf numFmtId="0" fontId="0" fillId="0" borderId="0" xfId="0" applyAlignment="1">
      <alignment horizontal="left" vertical="top"/>
    </xf>
    <xf numFmtId="0" fontId="7" fillId="3" borderId="6" xfId="0" applyFont="1" applyFill="1" applyBorder="1" applyAlignment="1">
      <alignment horizontal="center" vertical="center" wrapText="1"/>
    </xf>
    <xf numFmtId="0" fontId="7" fillId="3" borderId="0" xfId="0" applyFont="1" applyFill="1" applyAlignment="1">
      <alignment horizontal="center" vertical="center" wrapText="1"/>
    </xf>
    <xf numFmtId="0" fontId="9" fillId="2" borderId="6" xfId="0" applyFont="1" applyFill="1" applyBorder="1" applyAlignment="1">
      <alignment horizontal="center" vertical="center" wrapText="1"/>
    </xf>
    <xf numFmtId="0" fontId="9" fillId="2" borderId="0" xfId="0" applyFont="1" applyFill="1" applyAlignment="1">
      <alignment horizontal="center" vertical="center" wrapText="1"/>
    </xf>
    <xf numFmtId="0" fontId="7" fillId="3" borderId="4" xfId="0" applyFont="1" applyFill="1" applyBorder="1" applyAlignment="1">
      <alignment horizontal="left"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2"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5" fillId="5" borderId="4" xfId="0" applyFont="1" applyFill="1" applyBorder="1" applyAlignment="1">
      <alignment horizontal="right" vertical="top"/>
    </xf>
    <xf numFmtId="0" fontId="5" fillId="5" borderId="3" xfId="0" applyFont="1" applyFill="1" applyBorder="1" applyAlignment="1">
      <alignment horizontal="right" vertical="top"/>
    </xf>
    <xf numFmtId="0" fontId="5" fillId="5" borderId="2" xfId="0" applyFont="1" applyFill="1" applyBorder="1" applyAlignment="1">
      <alignment horizontal="right" vertical="top"/>
    </xf>
    <xf numFmtId="0" fontId="4" fillId="2" borderId="4" xfId="0" applyFont="1" applyFill="1" applyBorder="1" applyAlignment="1">
      <alignment horizontal="center" wrapText="1"/>
    </xf>
    <xf numFmtId="0" fontId="4" fillId="2" borderId="3" xfId="0" applyFont="1" applyFill="1" applyBorder="1" applyAlignment="1">
      <alignment horizontal="center" wrapText="1"/>
    </xf>
    <xf numFmtId="0" fontId="4" fillId="2" borderId="2" xfId="0" applyFont="1" applyFill="1" applyBorder="1" applyAlignment="1">
      <alignment horizontal="center" wrapText="1"/>
    </xf>
    <xf numFmtId="0" fontId="5" fillId="6" borderId="4" xfId="0" applyFont="1" applyFill="1" applyBorder="1" applyAlignment="1">
      <alignment horizontal="left" vertical="center" wrapText="1"/>
    </xf>
    <xf numFmtId="0" fontId="5" fillId="6" borderId="3" xfId="0" applyFont="1" applyFill="1" applyBorder="1" applyAlignment="1">
      <alignment horizontal="left" vertical="center" wrapText="1"/>
    </xf>
    <xf numFmtId="0" fontId="5" fillId="6" borderId="2" xfId="0" applyFont="1" applyFill="1" applyBorder="1" applyAlignment="1">
      <alignment horizontal="left" vertical="center" wrapText="1"/>
    </xf>
    <xf numFmtId="0" fontId="13" fillId="5" borderId="4" xfId="0" applyFont="1" applyFill="1" applyBorder="1" applyAlignment="1">
      <alignment horizontal="left" vertical="top"/>
    </xf>
    <xf numFmtId="0" fontId="13" fillId="5" borderId="3" xfId="0" applyFont="1" applyFill="1" applyBorder="1" applyAlignment="1">
      <alignment horizontal="left" vertical="top"/>
    </xf>
    <xf numFmtId="0" fontId="13" fillId="5" borderId="2" xfId="0" applyFont="1" applyFill="1" applyBorder="1" applyAlignment="1">
      <alignment horizontal="left" vertical="top"/>
    </xf>
    <xf numFmtId="0" fontId="13" fillId="0" borderId="4" xfId="0" applyFont="1" applyBorder="1" applyAlignment="1">
      <alignment horizontal="left" vertical="top"/>
    </xf>
    <xf numFmtId="0" fontId="13" fillId="0" borderId="3" xfId="0" applyFont="1" applyBorder="1" applyAlignment="1">
      <alignment horizontal="left" vertical="top"/>
    </xf>
    <xf numFmtId="0" fontId="13" fillId="0" borderId="2" xfId="0" applyFont="1" applyBorder="1" applyAlignment="1">
      <alignment horizontal="left" vertical="top"/>
    </xf>
    <xf numFmtId="0" fontId="7" fillId="3" borderId="6" xfId="0" applyFont="1" applyFill="1" applyBorder="1" applyAlignment="1">
      <alignment horizontal="left" vertical="center" wrapText="1"/>
    </xf>
    <xf numFmtId="0" fontId="7" fillId="3" borderId="0" xfId="0" applyFont="1" applyFill="1" applyAlignment="1">
      <alignment horizontal="left" vertical="center" wrapText="1"/>
    </xf>
    <xf numFmtId="0" fontId="5" fillId="5" borderId="4" xfId="0" applyFont="1" applyFill="1" applyBorder="1" applyAlignment="1">
      <alignment horizontal="center" vertical="top"/>
    </xf>
    <xf numFmtId="0" fontId="5" fillId="5" borderId="3" xfId="0" applyFont="1" applyFill="1" applyBorder="1" applyAlignment="1">
      <alignment horizontal="center" vertical="top"/>
    </xf>
    <xf numFmtId="0" fontId="13" fillId="5" borderId="4" xfId="0" applyFont="1" applyFill="1" applyBorder="1" applyAlignment="1">
      <alignment horizontal="center" vertical="center"/>
    </xf>
    <xf numFmtId="0" fontId="13" fillId="5" borderId="3" xfId="0" applyFont="1" applyFill="1" applyBorder="1" applyAlignment="1">
      <alignment horizontal="center" vertical="center"/>
    </xf>
    <xf numFmtId="0" fontId="7" fillId="10"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horizontal="center" wrapText="1"/>
    </xf>
    <xf numFmtId="0" fontId="7" fillId="3" borderId="1" xfId="0" applyFont="1" applyFill="1" applyBorder="1" applyAlignment="1">
      <alignment horizontal="left" vertical="top" wrapText="1"/>
    </xf>
    <xf numFmtId="0" fontId="7" fillId="3" borderId="1" xfId="0" applyFont="1" applyFill="1" applyBorder="1" applyAlignment="1">
      <alignment horizontal="left" vertical="center" wrapText="1"/>
    </xf>
  </cellXfs>
  <cellStyles count="9">
    <cellStyle name="Euro" xfId="5"/>
    <cellStyle name="Excel Built-in Normal" xfId="2"/>
    <cellStyle name="Excel Built-in Normal 2" xfId="6"/>
    <cellStyle name="Milliers" xfId="8" builtinId="3"/>
    <cellStyle name="Monétaire" xfId="1" builtinId="4"/>
    <cellStyle name="Monétaire 7" xfId="4"/>
    <cellStyle name="Normal" xfId="0" builtinId="0"/>
    <cellStyle name="Normal 2" xfId="3"/>
    <cellStyle name="Normal 3" xfId="7"/>
  </cellStyles>
  <dxfs count="0"/>
  <tableStyles count="1" defaultTableStyle="TableStyleMedium9" defaultPivotStyle="PivotStyleLight16">
    <tableStyle name="Invisible" pivot="0" table="0" count="0"/>
  </tableStyles>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113472</xdr:colOff>
      <xdr:row>0</xdr:row>
      <xdr:rowOff>258417</xdr:rowOff>
    </xdr:from>
    <xdr:to>
      <xdr:col>1</xdr:col>
      <xdr:colOff>773485</xdr:colOff>
      <xdr:row>2</xdr:row>
      <xdr:rowOff>63113</xdr:rowOff>
    </xdr:to>
    <xdr:pic>
      <xdr:nvPicPr>
        <xdr:cNvPr id="4" name="image86.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srcRect/>
        <a:stretch>
          <a:fillRect/>
        </a:stretch>
      </xdr:blipFill>
      <xdr:spPr>
        <a:xfrm>
          <a:off x="113472" y="258417"/>
          <a:ext cx="1061720" cy="293370"/>
        </a:xfrm>
        <a:prstGeom prst="rect">
          <a:avLst/>
        </a:prstGeom>
        <a:ln/>
      </xdr:spPr>
    </xdr:pic>
    <xdr:clientData/>
  </xdr:twoCellAnchor>
  <xdr:oneCellAnchor>
    <xdr:from>
      <xdr:col>8</xdr:col>
      <xdr:colOff>333374</xdr:colOff>
      <xdr:row>0</xdr:row>
      <xdr:rowOff>85725</xdr:rowOff>
    </xdr:from>
    <xdr:ext cx="962025" cy="676275"/>
    <xdr:pic>
      <xdr:nvPicPr>
        <xdr:cNvPr id="7" name="Image 6">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2" cstate="print"/>
        <a:srcRect/>
        <a:stretch>
          <a:fillRect/>
        </a:stretch>
      </xdr:blipFill>
      <xdr:spPr bwMode="auto">
        <a:xfrm>
          <a:off x="5534024" y="85725"/>
          <a:ext cx="962025" cy="676275"/>
        </a:xfrm>
        <a:prstGeom prst="rect">
          <a:avLst/>
        </a:prstGeom>
        <a:noFill/>
        <a:ln w="9525">
          <a:noFill/>
          <a:miter lim="800000"/>
          <a:headEnd/>
          <a:tailEnd/>
        </a:ln>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166625</xdr:colOff>
      <xdr:row>1</xdr:row>
      <xdr:rowOff>73905</xdr:rowOff>
    </xdr:from>
    <xdr:to>
      <xdr:col>1</xdr:col>
      <xdr:colOff>834258</xdr:colOff>
      <xdr:row>2</xdr:row>
      <xdr:rowOff>186038</xdr:rowOff>
    </xdr:to>
    <xdr:pic>
      <xdr:nvPicPr>
        <xdr:cNvPr id="4" name="image86.pn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srcRect/>
        <a:stretch>
          <a:fillRect/>
        </a:stretch>
      </xdr:blipFill>
      <xdr:spPr>
        <a:xfrm>
          <a:off x="166625" y="372843"/>
          <a:ext cx="1062554" cy="296039"/>
        </a:xfrm>
        <a:prstGeom prst="rect">
          <a:avLst/>
        </a:prstGeom>
        <a:ln/>
      </xdr:spPr>
    </xdr:pic>
    <xdr:clientData/>
  </xdr:twoCellAnchor>
  <xdr:twoCellAnchor editAs="oneCell">
    <xdr:from>
      <xdr:col>3</xdr:col>
      <xdr:colOff>433434</xdr:colOff>
      <xdr:row>1</xdr:row>
      <xdr:rowOff>44345</xdr:rowOff>
    </xdr:from>
    <xdr:to>
      <xdr:col>4</xdr:col>
      <xdr:colOff>614181</xdr:colOff>
      <xdr:row>3</xdr:row>
      <xdr:rowOff>73403</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16803" y="343283"/>
          <a:ext cx="850868" cy="41592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40"/>
  <sheetViews>
    <sheetView view="pageBreakPreview" zoomScale="85" zoomScaleNormal="100" zoomScaleSheetLayoutView="85" workbookViewId="0">
      <selection activeCell="M9" sqref="M9"/>
    </sheetView>
  </sheetViews>
  <sheetFormatPr baseColWidth="10" defaultRowHeight="15" x14ac:dyDescent="0.25"/>
  <cols>
    <col min="1" max="1" width="6" style="87" customWidth="1"/>
    <col min="2" max="2" width="50.7109375" customWidth="1"/>
    <col min="3" max="3" width="6.28515625" style="7" hidden="1" customWidth="1"/>
    <col min="4" max="4" width="8.42578125" style="101" hidden="1" customWidth="1"/>
    <col min="5" max="5" width="11.28515625" style="98" hidden="1" customWidth="1"/>
    <col min="6" max="6" width="12.140625" style="100" hidden="1" customWidth="1"/>
    <col min="7" max="7" width="7.42578125" style="9" customWidth="1"/>
    <col min="8" max="8" width="7.5703125" style="6" customWidth="1"/>
    <col min="9" max="9" width="9.42578125" style="4" customWidth="1"/>
    <col min="10" max="10" width="11.7109375" style="1" customWidth="1"/>
    <col min="11" max="11" width="21" style="117" customWidth="1"/>
    <col min="12" max="12" width="13.140625" bestFit="1" customWidth="1"/>
  </cols>
  <sheetData>
    <row r="1" spans="1:15" ht="23.25" customHeight="1" x14ac:dyDescent="0.25">
      <c r="A1" s="141" t="s">
        <v>23</v>
      </c>
      <c r="B1" s="142"/>
      <c r="C1" s="142"/>
      <c r="D1" s="142"/>
      <c r="E1" s="142"/>
      <c r="F1" s="142"/>
      <c r="G1" s="142"/>
      <c r="H1" s="142"/>
      <c r="I1" s="142"/>
      <c r="J1"/>
    </row>
    <row r="2" spans="1:15" x14ac:dyDescent="0.25">
      <c r="A2" s="141"/>
      <c r="B2" s="142"/>
      <c r="C2" s="142"/>
      <c r="D2" s="142"/>
      <c r="E2" s="142"/>
      <c r="F2" s="142"/>
      <c r="G2" s="142"/>
      <c r="H2" s="142"/>
      <c r="I2" s="142"/>
      <c r="J2"/>
    </row>
    <row r="3" spans="1:15" x14ac:dyDescent="0.25">
      <c r="A3" s="141"/>
      <c r="B3" s="142"/>
      <c r="C3" s="142"/>
      <c r="D3" s="142"/>
      <c r="E3" s="142"/>
      <c r="F3" s="142"/>
      <c r="G3" s="142"/>
      <c r="H3" s="142"/>
      <c r="I3" s="142"/>
      <c r="J3"/>
    </row>
    <row r="4" spans="1:15" x14ac:dyDescent="0.25">
      <c r="A4" s="141"/>
      <c r="B4" s="142"/>
      <c r="C4" s="142"/>
      <c r="D4" s="142"/>
      <c r="E4" s="142"/>
      <c r="F4" s="142"/>
      <c r="G4" s="142"/>
      <c r="H4" s="142"/>
      <c r="I4" s="142"/>
      <c r="J4"/>
    </row>
    <row r="5" spans="1:15" ht="16.5" x14ac:dyDescent="0.3">
      <c r="A5" s="153" t="s">
        <v>14</v>
      </c>
      <c r="B5" s="154"/>
      <c r="C5" s="154"/>
      <c r="D5" s="154"/>
      <c r="E5" s="154"/>
      <c r="F5" s="155"/>
      <c r="H5"/>
      <c r="I5"/>
      <c r="J5"/>
    </row>
    <row r="6" spans="1:15" ht="49.5" x14ac:dyDescent="0.25">
      <c r="A6" s="81" t="s">
        <v>3</v>
      </c>
      <c r="B6" s="5" t="s">
        <v>0</v>
      </c>
      <c r="C6" s="5" t="s">
        <v>1</v>
      </c>
      <c r="D6" s="90" t="s">
        <v>2</v>
      </c>
      <c r="E6" s="91" t="s">
        <v>10</v>
      </c>
      <c r="F6" s="92" t="s">
        <v>4</v>
      </c>
      <c r="G6" s="5" t="s">
        <v>1</v>
      </c>
      <c r="H6" s="2" t="s">
        <v>2</v>
      </c>
      <c r="I6" s="8" t="s">
        <v>10</v>
      </c>
      <c r="J6" s="3" t="s">
        <v>4</v>
      </c>
    </row>
    <row r="7" spans="1:15" ht="15" customHeight="1" x14ac:dyDescent="0.25">
      <c r="A7" s="83">
        <v>1</v>
      </c>
      <c r="B7" s="143" t="s">
        <v>9</v>
      </c>
      <c r="C7" s="144"/>
      <c r="D7" s="144"/>
      <c r="E7" s="144"/>
      <c r="F7" s="144"/>
      <c r="G7" s="144"/>
      <c r="H7" s="144"/>
      <c r="I7" s="144"/>
      <c r="J7" s="144"/>
    </row>
    <row r="8" spans="1:15" s="22" customFormat="1" ht="89.25" x14ac:dyDescent="0.25">
      <c r="A8" s="82" t="s">
        <v>6</v>
      </c>
      <c r="B8" s="54" t="s">
        <v>46</v>
      </c>
      <c r="C8" s="23" t="s">
        <v>8</v>
      </c>
      <c r="D8" s="39">
        <v>1</v>
      </c>
      <c r="E8" s="70">
        <f>J8</f>
        <v>2500</v>
      </c>
      <c r="F8" s="62">
        <f t="shared" ref="F8:F9" si="0">E8*D8</f>
        <v>2500</v>
      </c>
      <c r="G8" s="23" t="s">
        <v>8</v>
      </c>
      <c r="H8" s="39">
        <v>1</v>
      </c>
      <c r="I8" s="70">
        <v>2500</v>
      </c>
      <c r="J8" s="62">
        <f t="shared" ref="J8:J9" si="1">I8*H8</f>
        <v>2500</v>
      </c>
      <c r="K8" s="121" t="s">
        <v>220</v>
      </c>
      <c r="L8"/>
    </row>
    <row r="9" spans="1:15" s="22" customFormat="1" ht="129" customHeight="1" x14ac:dyDescent="0.25">
      <c r="A9" s="82" t="s">
        <v>7</v>
      </c>
      <c r="B9" s="53" t="s">
        <v>16</v>
      </c>
      <c r="C9" s="23" t="s">
        <v>8</v>
      </c>
      <c r="D9" s="39">
        <v>1</v>
      </c>
      <c r="E9" s="70">
        <f>J9</f>
        <v>8000</v>
      </c>
      <c r="F9" s="62">
        <f t="shared" si="0"/>
        <v>8000</v>
      </c>
      <c r="G9" s="23" t="s">
        <v>8</v>
      </c>
      <c r="H9" s="39">
        <v>1</v>
      </c>
      <c r="I9" s="70">
        <v>8000</v>
      </c>
      <c r="J9" s="62">
        <f t="shared" si="1"/>
        <v>8000</v>
      </c>
      <c r="K9" s="121" t="s">
        <v>220</v>
      </c>
      <c r="L9"/>
    </row>
    <row r="10" spans="1:15" s="22" customFormat="1" ht="102" x14ac:dyDescent="0.25">
      <c r="A10" s="82" t="s">
        <v>24</v>
      </c>
      <c r="B10" s="45" t="s">
        <v>108</v>
      </c>
      <c r="C10" s="23" t="s">
        <v>8</v>
      </c>
      <c r="D10" s="39">
        <v>1</v>
      </c>
      <c r="E10" s="46">
        <f>J10</f>
        <v>4000</v>
      </c>
      <c r="F10" s="62">
        <f>D10*E10</f>
        <v>4000</v>
      </c>
      <c r="G10" s="23" t="s">
        <v>8</v>
      </c>
      <c r="H10" s="39">
        <v>1</v>
      </c>
      <c r="I10" s="46">
        <v>4000</v>
      </c>
      <c r="J10" s="62">
        <f>H10*I10</f>
        <v>4000</v>
      </c>
      <c r="K10" s="120" t="s">
        <v>221</v>
      </c>
      <c r="L10"/>
    </row>
    <row r="11" spans="1:15" s="22" customFormat="1" ht="89.25" x14ac:dyDescent="0.25">
      <c r="A11" s="82" t="s">
        <v>107</v>
      </c>
      <c r="B11" s="53" t="s">
        <v>232</v>
      </c>
      <c r="C11" s="23"/>
      <c r="D11" s="39"/>
      <c r="E11" s="46"/>
      <c r="F11" s="62"/>
      <c r="G11" s="23" t="s">
        <v>8</v>
      </c>
      <c r="H11" s="39">
        <v>1</v>
      </c>
      <c r="I11" s="46">
        <v>75000</v>
      </c>
      <c r="J11" s="62">
        <f>I11*H11</f>
        <v>75000</v>
      </c>
      <c r="K11" s="120"/>
      <c r="L11"/>
    </row>
    <row r="12" spans="1:15" x14ac:dyDescent="0.25">
      <c r="A12" s="150" t="s">
        <v>5</v>
      </c>
      <c r="B12" s="151"/>
      <c r="C12" s="151"/>
      <c r="D12" s="151"/>
      <c r="E12" s="152"/>
      <c r="F12" s="63">
        <f>SUM(F8:F10)</f>
        <v>14500</v>
      </c>
      <c r="H12"/>
      <c r="I12"/>
      <c r="J12" s="63">
        <f>SUM(J8:J11)</f>
        <v>89500</v>
      </c>
      <c r="O12" s="106">
        <f>5000+700+500+1200+3000+400</f>
        <v>10800</v>
      </c>
    </row>
    <row r="13" spans="1:15" ht="12" customHeight="1" x14ac:dyDescent="0.3">
      <c r="B13" s="12"/>
      <c r="C13" s="13"/>
      <c r="D13" s="93"/>
      <c r="E13" s="94"/>
      <c r="F13" s="95"/>
      <c r="H13" s="14"/>
      <c r="I13"/>
      <c r="J13" s="71"/>
      <c r="O13" s="106"/>
    </row>
    <row r="14" spans="1:15" ht="12" customHeight="1" x14ac:dyDescent="0.25">
      <c r="A14" s="83">
        <v>2</v>
      </c>
      <c r="B14" s="145" t="s">
        <v>25</v>
      </c>
      <c r="C14" s="146"/>
      <c r="D14" s="146"/>
      <c r="E14" s="146"/>
      <c r="F14" s="146"/>
      <c r="G14" s="146"/>
      <c r="H14" s="146"/>
      <c r="I14" s="146"/>
      <c r="J14" s="147"/>
      <c r="O14" s="106"/>
    </row>
    <row r="15" spans="1:15" ht="12" customHeight="1" x14ac:dyDescent="0.25">
      <c r="A15" s="84" t="s">
        <v>17</v>
      </c>
      <c r="B15" s="156" t="s">
        <v>172</v>
      </c>
      <c r="C15" s="157"/>
      <c r="D15" s="157"/>
      <c r="E15" s="158"/>
      <c r="F15" s="61"/>
      <c r="G15" s="31"/>
      <c r="H15" s="32"/>
      <c r="I15" s="31"/>
      <c r="J15" s="31"/>
    </row>
    <row r="16" spans="1:15" s="27" customFormat="1" ht="119.25" customHeight="1" x14ac:dyDescent="0.25">
      <c r="A16" s="82" t="s">
        <v>18</v>
      </c>
      <c r="B16" s="34" t="s">
        <v>162</v>
      </c>
      <c r="C16" s="23" t="s">
        <v>8</v>
      </c>
      <c r="D16" s="39">
        <v>1</v>
      </c>
      <c r="E16" s="43">
        <f>J16</f>
        <v>800</v>
      </c>
      <c r="F16" s="62">
        <f>D16*E16</f>
        <v>800</v>
      </c>
      <c r="G16" s="37" t="s">
        <v>106</v>
      </c>
      <c r="H16" s="39">
        <v>10</v>
      </c>
      <c r="I16" s="43">
        <v>80</v>
      </c>
      <c r="J16" s="62">
        <f>H16*I16</f>
        <v>800</v>
      </c>
      <c r="K16" s="124" t="s">
        <v>221</v>
      </c>
      <c r="L16" s="27">
        <f>40*0.4</f>
        <v>16</v>
      </c>
      <c r="O16" s="27">
        <f>12*250</f>
        <v>3000</v>
      </c>
    </row>
    <row r="17" spans="1:12" s="27" customFormat="1" ht="120.75" customHeight="1" x14ac:dyDescent="0.25">
      <c r="A17" s="82" t="s">
        <v>26</v>
      </c>
      <c r="B17" s="34" t="s">
        <v>161</v>
      </c>
      <c r="C17" s="23" t="s">
        <v>8</v>
      </c>
      <c r="D17" s="39">
        <v>1</v>
      </c>
      <c r="E17" s="43">
        <f t="shared" ref="E17:E20" si="2">J17</f>
        <v>1800</v>
      </c>
      <c r="F17" s="62">
        <f>D17*E17</f>
        <v>1800</v>
      </c>
      <c r="G17" s="37" t="s">
        <v>106</v>
      </c>
      <c r="H17" s="39">
        <v>10</v>
      </c>
      <c r="I17" s="43">
        <v>180</v>
      </c>
      <c r="J17" s="62">
        <f>H17*I17</f>
        <v>1800</v>
      </c>
      <c r="K17" s="124" t="s">
        <v>221</v>
      </c>
    </row>
    <row r="18" spans="1:12" s="27" customFormat="1" ht="102" x14ac:dyDescent="0.25">
      <c r="A18" s="82" t="s">
        <v>27</v>
      </c>
      <c r="B18" s="34" t="s">
        <v>163</v>
      </c>
      <c r="C18" s="23" t="s">
        <v>8</v>
      </c>
      <c r="D18" s="39">
        <v>1</v>
      </c>
      <c r="E18" s="43">
        <f t="shared" si="2"/>
        <v>1000</v>
      </c>
      <c r="F18" s="62">
        <f>D18*E18</f>
        <v>1000</v>
      </c>
      <c r="G18" s="37" t="s">
        <v>106</v>
      </c>
      <c r="H18" s="39">
        <v>10</v>
      </c>
      <c r="I18" s="43">
        <v>100</v>
      </c>
      <c r="J18" s="62">
        <f>H18*I18</f>
        <v>1000</v>
      </c>
      <c r="K18" s="124" t="s">
        <v>221</v>
      </c>
    </row>
    <row r="19" spans="1:12" ht="93.75" customHeight="1" x14ac:dyDescent="0.25">
      <c r="A19" s="82" t="s">
        <v>28</v>
      </c>
      <c r="B19" s="34" t="s">
        <v>152</v>
      </c>
      <c r="C19" s="23" t="s">
        <v>8</v>
      </c>
      <c r="D19" s="39">
        <v>1</v>
      </c>
      <c r="E19" s="43">
        <f t="shared" ref="E19" si="3">J19</f>
        <v>2000</v>
      </c>
      <c r="F19" s="62">
        <f>D19*E19</f>
        <v>2000</v>
      </c>
      <c r="G19" s="37" t="s">
        <v>1</v>
      </c>
      <c r="H19" s="33">
        <v>40</v>
      </c>
      <c r="I19" s="44">
        <v>50</v>
      </c>
      <c r="J19" s="50">
        <f>H19*I19</f>
        <v>2000</v>
      </c>
      <c r="K19" s="124" t="s">
        <v>221</v>
      </c>
    </row>
    <row r="20" spans="1:12" s="27" customFormat="1" ht="81" customHeight="1" x14ac:dyDescent="0.25">
      <c r="A20" s="82" t="s">
        <v>151</v>
      </c>
      <c r="B20" s="47" t="s">
        <v>45</v>
      </c>
      <c r="C20" s="48" t="s">
        <v>8</v>
      </c>
      <c r="D20" s="49">
        <v>1</v>
      </c>
      <c r="E20" s="43">
        <f t="shared" si="2"/>
        <v>1150</v>
      </c>
      <c r="F20" s="50">
        <f>D20*E20</f>
        <v>1150</v>
      </c>
      <c r="G20" s="37" t="s">
        <v>1</v>
      </c>
      <c r="H20" s="49">
        <v>23</v>
      </c>
      <c r="I20" s="43">
        <v>50</v>
      </c>
      <c r="J20" s="50">
        <f>H20*I20</f>
        <v>1150</v>
      </c>
      <c r="K20" s="124" t="s">
        <v>221</v>
      </c>
      <c r="L20" s="27">
        <f>23*50</f>
        <v>1150</v>
      </c>
    </row>
    <row r="21" spans="1:12" s="27" customFormat="1" ht="12" customHeight="1" x14ac:dyDescent="0.25">
      <c r="A21" s="84" t="s">
        <v>55</v>
      </c>
      <c r="B21" s="28" t="s">
        <v>29</v>
      </c>
      <c r="C21" s="18"/>
      <c r="D21" s="31"/>
      <c r="E21" s="32"/>
      <c r="F21" s="61"/>
      <c r="G21" s="31"/>
      <c r="H21" s="31"/>
      <c r="I21" s="32"/>
      <c r="J21" s="61"/>
      <c r="K21" s="118"/>
    </row>
    <row r="22" spans="1:12" s="27" customFormat="1" ht="114" customHeight="1" x14ac:dyDescent="0.25">
      <c r="A22" s="25" t="s">
        <v>56</v>
      </c>
      <c r="B22" s="34" t="s">
        <v>205</v>
      </c>
      <c r="C22" s="23" t="s">
        <v>8</v>
      </c>
      <c r="D22" s="39">
        <v>1</v>
      </c>
      <c r="E22" s="43">
        <f t="shared" ref="E22:E23" si="4">J22</f>
        <v>28545</v>
      </c>
      <c r="F22" s="62">
        <f>E22*D22</f>
        <v>28545</v>
      </c>
      <c r="G22" s="37" t="s">
        <v>106</v>
      </c>
      <c r="H22" s="39">
        <v>1903</v>
      </c>
      <c r="I22" s="64">
        <v>15</v>
      </c>
      <c r="J22" s="62">
        <f>I22*H22</f>
        <v>28545</v>
      </c>
      <c r="K22" s="124" t="s">
        <v>221</v>
      </c>
    </row>
    <row r="23" spans="1:12" s="27" customFormat="1" ht="102" x14ac:dyDescent="0.25">
      <c r="A23" s="25" t="s">
        <v>57</v>
      </c>
      <c r="B23" s="34" t="s">
        <v>173</v>
      </c>
      <c r="C23" s="23" t="s">
        <v>8</v>
      </c>
      <c r="D23" s="39">
        <v>1</v>
      </c>
      <c r="E23" s="43">
        <f t="shared" si="4"/>
        <v>3600</v>
      </c>
      <c r="F23" s="62">
        <f>E23*D23</f>
        <v>3600</v>
      </c>
      <c r="G23" s="37" t="s">
        <v>109</v>
      </c>
      <c r="H23" s="39">
        <v>120</v>
      </c>
      <c r="I23" s="64">
        <v>30</v>
      </c>
      <c r="J23" s="62">
        <f>I23*H23</f>
        <v>3600</v>
      </c>
      <c r="K23" s="124" t="s">
        <v>221</v>
      </c>
    </row>
    <row r="24" spans="1:12" s="27" customFormat="1" ht="89.25" x14ac:dyDescent="0.25">
      <c r="A24" s="25" t="s">
        <v>58</v>
      </c>
      <c r="B24" s="35" t="s">
        <v>203</v>
      </c>
      <c r="C24" s="23" t="s">
        <v>8</v>
      </c>
      <c r="D24" s="39">
        <v>1</v>
      </c>
      <c r="E24" s="64">
        <f>J24</f>
        <v>47575</v>
      </c>
      <c r="F24" s="62">
        <f>D24*E24</f>
        <v>47575</v>
      </c>
      <c r="G24" s="37" t="s">
        <v>106</v>
      </c>
      <c r="H24" s="39">
        <v>1903</v>
      </c>
      <c r="I24" s="64">
        <v>25</v>
      </c>
      <c r="J24" s="62">
        <f>H24*I24</f>
        <v>47575</v>
      </c>
      <c r="K24" s="124" t="s">
        <v>221</v>
      </c>
    </row>
    <row r="25" spans="1:12" s="27" customFormat="1" ht="76.5" x14ac:dyDescent="0.25">
      <c r="A25" s="25" t="s">
        <v>59</v>
      </c>
      <c r="B25" s="35" t="s">
        <v>189</v>
      </c>
      <c r="C25" s="109" t="s">
        <v>8</v>
      </c>
      <c r="D25" s="110">
        <v>1</v>
      </c>
      <c r="E25" s="111">
        <f>J25</f>
        <v>1740</v>
      </c>
      <c r="F25" s="112">
        <f>E25*D25</f>
        <v>1740</v>
      </c>
      <c r="G25" s="37" t="s">
        <v>106</v>
      </c>
      <c r="H25" s="39">
        <v>116</v>
      </c>
      <c r="I25" s="64">
        <v>15</v>
      </c>
      <c r="J25" s="62">
        <f>I25*H25</f>
        <v>1740</v>
      </c>
      <c r="K25" s="124" t="s">
        <v>221</v>
      </c>
    </row>
    <row r="26" spans="1:12" s="27" customFormat="1" x14ac:dyDescent="0.25">
      <c r="A26" s="24" t="s">
        <v>60</v>
      </c>
      <c r="B26" s="28" t="s">
        <v>21</v>
      </c>
      <c r="C26" s="18"/>
      <c r="D26" s="31"/>
      <c r="E26" s="29"/>
      <c r="F26" s="30"/>
      <c r="G26" s="31"/>
      <c r="H26" s="31"/>
      <c r="I26" s="29"/>
      <c r="J26" s="30"/>
      <c r="K26" s="118"/>
    </row>
    <row r="27" spans="1:12" s="27" customFormat="1" ht="69.75" customHeight="1" x14ac:dyDescent="0.25">
      <c r="A27" s="25" t="s">
        <v>61</v>
      </c>
      <c r="B27" s="34" t="s">
        <v>110</v>
      </c>
      <c r="C27" s="23" t="s">
        <v>8</v>
      </c>
      <c r="D27" s="33">
        <v>1</v>
      </c>
      <c r="E27" s="72">
        <f t="shared" ref="E27:E37" si="5">J27</f>
        <v>3150</v>
      </c>
      <c r="F27" s="51">
        <f t="shared" ref="F27:F37" si="6">E27*D27</f>
        <v>3150</v>
      </c>
      <c r="G27" s="37" t="s">
        <v>106</v>
      </c>
      <c r="H27" s="33">
        <v>210</v>
      </c>
      <c r="I27" s="36">
        <v>15</v>
      </c>
      <c r="J27" s="51">
        <f t="shared" ref="J27:J37" si="7">I27*H27</f>
        <v>3150</v>
      </c>
      <c r="K27" s="124" t="s">
        <v>221</v>
      </c>
    </row>
    <row r="28" spans="1:12" s="27" customFormat="1" ht="69.75" customHeight="1" x14ac:dyDescent="0.25">
      <c r="A28" s="25" t="s">
        <v>62</v>
      </c>
      <c r="B28" s="66" t="s">
        <v>111</v>
      </c>
      <c r="C28" s="23" t="s">
        <v>8</v>
      </c>
      <c r="D28" s="33">
        <v>1</v>
      </c>
      <c r="E28" s="72">
        <f t="shared" si="5"/>
        <v>1300</v>
      </c>
      <c r="F28" s="51">
        <f t="shared" si="6"/>
        <v>1300</v>
      </c>
      <c r="G28" s="37" t="s">
        <v>109</v>
      </c>
      <c r="H28" s="33">
        <v>52</v>
      </c>
      <c r="I28" s="36">
        <v>25</v>
      </c>
      <c r="J28" s="51">
        <f t="shared" si="7"/>
        <v>1300</v>
      </c>
      <c r="K28" s="124" t="s">
        <v>221</v>
      </c>
    </row>
    <row r="29" spans="1:12" s="27" customFormat="1" ht="108" customHeight="1" x14ac:dyDescent="0.25">
      <c r="A29" s="25" t="s">
        <v>63</v>
      </c>
      <c r="B29" s="34" t="s">
        <v>174</v>
      </c>
      <c r="C29" s="23" t="s">
        <v>8</v>
      </c>
      <c r="D29" s="33">
        <v>1</v>
      </c>
      <c r="E29" s="80">
        <f t="shared" si="5"/>
        <v>1350</v>
      </c>
      <c r="F29" s="51">
        <f t="shared" si="6"/>
        <v>1350</v>
      </c>
      <c r="G29" s="23" t="s">
        <v>1</v>
      </c>
      <c r="H29" s="33">
        <v>3</v>
      </c>
      <c r="I29" s="36">
        <v>450</v>
      </c>
      <c r="J29" s="51">
        <f t="shared" si="7"/>
        <v>1350</v>
      </c>
      <c r="K29" s="124" t="s">
        <v>221</v>
      </c>
    </row>
    <row r="30" spans="1:12" s="27" customFormat="1" ht="96" customHeight="1" x14ac:dyDescent="0.25">
      <c r="A30" s="25" t="s">
        <v>64</v>
      </c>
      <c r="B30" s="34" t="s">
        <v>190</v>
      </c>
      <c r="C30" s="23" t="s">
        <v>8</v>
      </c>
      <c r="D30" s="33">
        <v>1</v>
      </c>
      <c r="E30" s="80">
        <f t="shared" ref="E30:E31" si="8">J30</f>
        <v>5400</v>
      </c>
      <c r="F30" s="51">
        <f t="shared" ref="F30" si="9">E30*D30</f>
        <v>5400</v>
      </c>
      <c r="G30" s="23" t="s">
        <v>1</v>
      </c>
      <c r="H30" s="33">
        <v>6</v>
      </c>
      <c r="I30" s="36">
        <v>900</v>
      </c>
      <c r="J30" s="51">
        <f t="shared" ref="J30" si="10">I30*H30</f>
        <v>5400</v>
      </c>
      <c r="K30" s="124" t="s">
        <v>221</v>
      </c>
    </row>
    <row r="31" spans="1:12" s="27" customFormat="1" ht="95.25" customHeight="1" x14ac:dyDescent="0.25">
      <c r="A31" s="25" t="s">
        <v>65</v>
      </c>
      <c r="B31" s="34" t="s">
        <v>176</v>
      </c>
      <c r="C31" s="23" t="s">
        <v>8</v>
      </c>
      <c r="D31" s="39">
        <v>1</v>
      </c>
      <c r="E31" s="43">
        <f t="shared" si="8"/>
        <v>450</v>
      </c>
      <c r="F31" s="62">
        <f>E31*D31</f>
        <v>450</v>
      </c>
      <c r="G31" s="37" t="s">
        <v>109</v>
      </c>
      <c r="H31" s="39">
        <v>15</v>
      </c>
      <c r="I31" s="36">
        <v>30</v>
      </c>
      <c r="J31" s="62">
        <f>I31*H31</f>
        <v>450</v>
      </c>
      <c r="K31" s="124" t="s">
        <v>221</v>
      </c>
    </row>
    <row r="32" spans="1:12" s="27" customFormat="1" ht="82.5" customHeight="1" x14ac:dyDescent="0.25">
      <c r="A32" s="25" t="s">
        <v>90</v>
      </c>
      <c r="B32" s="34" t="s">
        <v>175</v>
      </c>
      <c r="C32" s="23" t="s">
        <v>8</v>
      </c>
      <c r="D32" s="33">
        <v>1</v>
      </c>
      <c r="E32" s="72">
        <f t="shared" si="5"/>
        <v>600</v>
      </c>
      <c r="F32" s="51">
        <f t="shared" ref="F32:F33" si="11">E32*D32</f>
        <v>600</v>
      </c>
      <c r="G32" s="37" t="s">
        <v>109</v>
      </c>
      <c r="H32" s="33">
        <v>20</v>
      </c>
      <c r="I32" s="36">
        <v>30</v>
      </c>
      <c r="J32" s="51">
        <f t="shared" si="7"/>
        <v>600</v>
      </c>
      <c r="K32" s="124" t="s">
        <v>221</v>
      </c>
    </row>
    <row r="33" spans="1:12" ht="105" customHeight="1" x14ac:dyDescent="0.25">
      <c r="A33" s="25" t="s">
        <v>91</v>
      </c>
      <c r="B33" s="34" t="s">
        <v>164</v>
      </c>
      <c r="C33" s="23" t="s">
        <v>8</v>
      </c>
      <c r="D33" s="39">
        <v>1</v>
      </c>
      <c r="E33" s="76">
        <f t="shared" si="5"/>
        <v>1900</v>
      </c>
      <c r="F33" s="51">
        <f t="shared" si="11"/>
        <v>1900</v>
      </c>
      <c r="G33" s="37" t="s">
        <v>109</v>
      </c>
      <c r="H33" s="39">
        <v>9.5</v>
      </c>
      <c r="I33" s="38">
        <v>200</v>
      </c>
      <c r="J33" s="51">
        <f t="shared" si="7"/>
        <v>1900</v>
      </c>
      <c r="K33" s="124" t="s">
        <v>221</v>
      </c>
    </row>
    <row r="34" spans="1:12" s="27" customFormat="1" ht="76.5" x14ac:dyDescent="0.25">
      <c r="A34" s="25" t="s">
        <v>112</v>
      </c>
      <c r="B34" s="34" t="s">
        <v>167</v>
      </c>
      <c r="C34" s="23" t="s">
        <v>8</v>
      </c>
      <c r="D34" s="33">
        <v>1</v>
      </c>
      <c r="E34" s="72">
        <f t="shared" si="5"/>
        <v>4110</v>
      </c>
      <c r="F34" s="51">
        <f t="shared" si="6"/>
        <v>4110</v>
      </c>
      <c r="G34" s="37" t="s">
        <v>106</v>
      </c>
      <c r="H34" s="33">
        <v>274</v>
      </c>
      <c r="I34" s="36">
        <v>15</v>
      </c>
      <c r="J34" s="51">
        <f t="shared" si="7"/>
        <v>4110</v>
      </c>
      <c r="K34" s="124" t="s">
        <v>221</v>
      </c>
    </row>
    <row r="35" spans="1:12" s="105" customFormat="1" ht="76.5" x14ac:dyDescent="0.25">
      <c r="A35" s="25" t="s">
        <v>116</v>
      </c>
      <c r="B35" s="34" t="s">
        <v>177</v>
      </c>
      <c r="C35" s="23" t="s">
        <v>8</v>
      </c>
      <c r="D35" s="33">
        <v>1</v>
      </c>
      <c r="E35" s="72">
        <f t="shared" si="5"/>
        <v>10960</v>
      </c>
      <c r="F35" s="51">
        <f t="shared" si="6"/>
        <v>10960</v>
      </c>
      <c r="G35" s="37" t="s">
        <v>106</v>
      </c>
      <c r="H35" s="33">
        <v>274</v>
      </c>
      <c r="I35" s="36">
        <v>40</v>
      </c>
      <c r="J35" s="51">
        <f t="shared" si="7"/>
        <v>10960</v>
      </c>
      <c r="K35" s="124" t="s">
        <v>221</v>
      </c>
      <c r="L35" s="27" t="s">
        <v>158</v>
      </c>
    </row>
    <row r="36" spans="1:12" s="105" customFormat="1" ht="76.5" x14ac:dyDescent="0.25">
      <c r="A36" s="25" t="s">
        <v>154</v>
      </c>
      <c r="B36" s="34" t="s">
        <v>178</v>
      </c>
      <c r="C36" s="23" t="s">
        <v>8</v>
      </c>
      <c r="D36" s="33">
        <v>1</v>
      </c>
      <c r="E36" s="72">
        <f t="shared" si="5"/>
        <v>13700</v>
      </c>
      <c r="F36" s="51">
        <f t="shared" si="6"/>
        <v>13700</v>
      </c>
      <c r="G36" s="37" t="s">
        <v>106</v>
      </c>
      <c r="H36" s="33">
        <v>274</v>
      </c>
      <c r="I36" s="36">
        <v>50</v>
      </c>
      <c r="J36" s="51">
        <f t="shared" si="7"/>
        <v>13700</v>
      </c>
      <c r="K36" s="124" t="s">
        <v>221</v>
      </c>
      <c r="L36" s="27"/>
    </row>
    <row r="37" spans="1:12" s="105" customFormat="1" ht="102" x14ac:dyDescent="0.25">
      <c r="A37" s="25" t="s">
        <v>159</v>
      </c>
      <c r="B37" s="34" t="s">
        <v>191</v>
      </c>
      <c r="C37" s="23" t="s">
        <v>8</v>
      </c>
      <c r="D37" s="33">
        <v>1</v>
      </c>
      <c r="E37" s="72">
        <f t="shared" si="5"/>
        <v>3550</v>
      </c>
      <c r="F37" s="51">
        <f t="shared" si="6"/>
        <v>3550</v>
      </c>
      <c r="G37" s="37" t="s">
        <v>109</v>
      </c>
      <c r="H37" s="33">
        <v>71</v>
      </c>
      <c r="I37" s="36">
        <v>50</v>
      </c>
      <c r="J37" s="51">
        <f t="shared" si="7"/>
        <v>3550</v>
      </c>
      <c r="K37" s="124" t="s">
        <v>221</v>
      </c>
      <c r="L37" s="27"/>
    </row>
    <row r="38" spans="1:12" s="27" customFormat="1" x14ac:dyDescent="0.25">
      <c r="A38" s="24" t="s">
        <v>66</v>
      </c>
      <c r="B38" s="28" t="s">
        <v>30</v>
      </c>
      <c r="C38" s="18"/>
      <c r="D38" s="31"/>
      <c r="E38" s="29"/>
      <c r="F38" s="30"/>
      <c r="G38" s="30"/>
      <c r="H38" s="31"/>
      <c r="I38" s="29"/>
      <c r="J38" s="30"/>
      <c r="K38" s="118"/>
    </row>
    <row r="39" spans="1:12" s="27" customFormat="1" ht="63.75" x14ac:dyDescent="0.25">
      <c r="A39" s="25" t="s">
        <v>67</v>
      </c>
      <c r="B39" s="47" t="s">
        <v>113</v>
      </c>
      <c r="C39" s="23" t="s">
        <v>8</v>
      </c>
      <c r="D39" s="33">
        <v>1</v>
      </c>
      <c r="E39" s="72">
        <f>J39</f>
        <v>250</v>
      </c>
      <c r="F39" s="51">
        <f>E39*D39</f>
        <v>250</v>
      </c>
      <c r="G39" s="37" t="s">
        <v>106</v>
      </c>
      <c r="H39" s="33">
        <v>10</v>
      </c>
      <c r="I39" s="36">
        <v>25</v>
      </c>
      <c r="J39" s="51">
        <f>I39*H39</f>
        <v>250</v>
      </c>
      <c r="K39" s="124" t="s">
        <v>221</v>
      </c>
    </row>
    <row r="40" spans="1:12" ht="102" x14ac:dyDescent="0.25">
      <c r="A40" s="25" t="s">
        <v>68</v>
      </c>
      <c r="B40" s="34" t="s">
        <v>92</v>
      </c>
      <c r="C40" s="23" t="s">
        <v>8</v>
      </c>
      <c r="D40" s="39">
        <v>1</v>
      </c>
      <c r="E40" s="76">
        <f>J40</f>
        <v>660</v>
      </c>
      <c r="F40" s="51">
        <f t="shared" ref="F40" si="12">E40*D40</f>
        <v>660</v>
      </c>
      <c r="G40" s="37" t="s">
        <v>109</v>
      </c>
      <c r="H40" s="39">
        <v>3.3</v>
      </c>
      <c r="I40" s="38">
        <v>200</v>
      </c>
      <c r="J40" s="51">
        <f t="shared" ref="J40" si="13">I40*H40</f>
        <v>660</v>
      </c>
      <c r="K40" s="124" t="s">
        <v>221</v>
      </c>
    </row>
    <row r="41" spans="1:12" s="27" customFormat="1" ht="102" x14ac:dyDescent="0.25">
      <c r="A41" s="25" t="s">
        <v>69</v>
      </c>
      <c r="B41" s="34" t="s">
        <v>114</v>
      </c>
      <c r="C41" s="23" t="s">
        <v>8</v>
      </c>
      <c r="D41" s="33">
        <v>1</v>
      </c>
      <c r="E41" s="72">
        <f>J41</f>
        <v>900</v>
      </c>
      <c r="F41" s="51">
        <f>E41*D41</f>
        <v>900</v>
      </c>
      <c r="G41" s="37" t="s">
        <v>106</v>
      </c>
      <c r="H41" s="33">
        <v>10</v>
      </c>
      <c r="I41" s="36">
        <v>90</v>
      </c>
      <c r="J41" s="51">
        <f>I41*H41</f>
        <v>900</v>
      </c>
      <c r="K41" s="124" t="s">
        <v>221</v>
      </c>
    </row>
    <row r="42" spans="1:12" x14ac:dyDescent="0.25">
      <c r="A42" s="150" t="s">
        <v>35</v>
      </c>
      <c r="B42" s="151"/>
      <c r="C42" s="151"/>
      <c r="D42" s="151"/>
      <c r="E42" s="152"/>
      <c r="F42" s="63">
        <f>SUM(F16:F41)</f>
        <v>136490</v>
      </c>
      <c r="H42"/>
      <c r="I42"/>
      <c r="J42" s="63">
        <f>SUM(J16:J41)</f>
        <v>136490</v>
      </c>
    </row>
    <row r="43" spans="1:12" s="27" customFormat="1" ht="12" customHeight="1" x14ac:dyDescent="0.25">
      <c r="A43" s="25"/>
      <c r="B43" s="77"/>
      <c r="C43" s="73"/>
      <c r="D43" s="78"/>
      <c r="E43" s="74"/>
      <c r="F43" s="75"/>
      <c r="G43" s="26"/>
      <c r="H43" s="9"/>
      <c r="I43" s="9"/>
      <c r="J43" s="9"/>
      <c r="K43" s="118"/>
    </row>
    <row r="44" spans="1:12" x14ac:dyDescent="0.25">
      <c r="A44" s="83">
        <v>3</v>
      </c>
      <c r="B44" s="145" t="s">
        <v>36</v>
      </c>
      <c r="C44" s="146"/>
      <c r="D44" s="146"/>
      <c r="E44" s="146"/>
      <c r="F44" s="146"/>
      <c r="G44" s="146"/>
      <c r="H44" s="146"/>
      <c r="I44" s="146"/>
      <c r="J44" s="147"/>
    </row>
    <row r="45" spans="1:12" ht="21.75" customHeight="1" x14ac:dyDescent="0.25">
      <c r="A45" s="84" t="s">
        <v>70</v>
      </c>
      <c r="B45" s="156" t="s">
        <v>172</v>
      </c>
      <c r="C45" s="157"/>
      <c r="D45" s="157"/>
      <c r="E45" s="157"/>
      <c r="F45" s="158"/>
      <c r="G45" s="31"/>
      <c r="H45" s="31"/>
      <c r="I45" s="32"/>
      <c r="J45" s="61"/>
    </row>
    <row r="46" spans="1:12" ht="114.75" x14ac:dyDescent="0.25">
      <c r="A46" s="82" t="s">
        <v>72</v>
      </c>
      <c r="B46" s="34" t="s">
        <v>117</v>
      </c>
      <c r="C46" s="23" t="s">
        <v>8</v>
      </c>
      <c r="D46" s="39">
        <v>1</v>
      </c>
      <c r="E46" s="72">
        <f>J46</f>
        <v>560</v>
      </c>
      <c r="F46" s="62">
        <f>E46*D46</f>
        <v>560</v>
      </c>
      <c r="G46" s="37" t="s">
        <v>106</v>
      </c>
      <c r="H46" s="39">
        <v>7</v>
      </c>
      <c r="I46" s="43">
        <v>80</v>
      </c>
      <c r="J46" s="62">
        <f>I46*H46</f>
        <v>560</v>
      </c>
      <c r="K46" s="124" t="s">
        <v>221</v>
      </c>
    </row>
    <row r="47" spans="1:12" ht="114.75" x14ac:dyDescent="0.25">
      <c r="A47" s="82" t="s">
        <v>73</v>
      </c>
      <c r="B47" s="34" t="s">
        <v>118</v>
      </c>
      <c r="C47" s="23" t="s">
        <v>8</v>
      </c>
      <c r="D47" s="39">
        <v>1</v>
      </c>
      <c r="E47" s="72">
        <f>J47</f>
        <v>1260</v>
      </c>
      <c r="F47" s="62">
        <f>E47*D47</f>
        <v>1260</v>
      </c>
      <c r="G47" s="37" t="s">
        <v>106</v>
      </c>
      <c r="H47" s="39">
        <v>7</v>
      </c>
      <c r="I47" s="43">
        <v>180</v>
      </c>
      <c r="J47" s="62">
        <f>I47*H47</f>
        <v>1260</v>
      </c>
      <c r="K47" s="124" t="s">
        <v>221</v>
      </c>
    </row>
    <row r="48" spans="1:12" ht="102" x14ac:dyDescent="0.25">
      <c r="A48" s="82" t="s">
        <v>93</v>
      </c>
      <c r="B48" s="34" t="s">
        <v>119</v>
      </c>
      <c r="C48" s="23" t="s">
        <v>8</v>
      </c>
      <c r="D48" s="39">
        <v>1</v>
      </c>
      <c r="E48" s="72">
        <f>J48</f>
        <v>700</v>
      </c>
      <c r="F48" s="62">
        <f>E48*D48</f>
        <v>700</v>
      </c>
      <c r="G48" s="37" t="s">
        <v>106</v>
      </c>
      <c r="H48" s="39">
        <v>7</v>
      </c>
      <c r="I48" s="43">
        <v>100</v>
      </c>
      <c r="J48" s="62">
        <f>I48*H48</f>
        <v>700</v>
      </c>
      <c r="K48" s="124" t="s">
        <v>221</v>
      </c>
    </row>
    <row r="49" spans="1:11" x14ac:dyDescent="0.25">
      <c r="A49" s="84" t="s">
        <v>19</v>
      </c>
      <c r="B49" s="28" t="s">
        <v>179</v>
      </c>
      <c r="C49" s="18"/>
      <c r="D49" s="31"/>
      <c r="E49" s="32"/>
      <c r="F49" s="61"/>
      <c r="G49" s="31"/>
      <c r="H49" s="31"/>
      <c r="I49" s="32"/>
      <c r="J49" s="61"/>
    </row>
    <row r="50" spans="1:11" ht="89.25" x14ac:dyDescent="0.25">
      <c r="A50" s="82" t="s">
        <v>37</v>
      </c>
      <c r="B50" s="34" t="s">
        <v>120</v>
      </c>
      <c r="C50" s="23" t="s">
        <v>8</v>
      </c>
      <c r="D50" s="39">
        <v>1</v>
      </c>
      <c r="E50" s="72">
        <f>J50</f>
        <v>3940</v>
      </c>
      <c r="F50" s="62">
        <f>E50*D50</f>
        <v>3940</v>
      </c>
      <c r="G50" s="37" t="s">
        <v>106</v>
      </c>
      <c r="H50" s="39">
        <v>197</v>
      </c>
      <c r="I50" s="64">
        <v>20</v>
      </c>
      <c r="J50" s="62">
        <f>I50*H50</f>
        <v>3940</v>
      </c>
      <c r="K50" s="124" t="s">
        <v>221</v>
      </c>
    </row>
    <row r="51" spans="1:11" ht="89.25" x14ac:dyDescent="0.25">
      <c r="A51" s="82" t="s">
        <v>71</v>
      </c>
      <c r="B51" s="34" t="s">
        <v>165</v>
      </c>
      <c r="C51" s="23" t="s">
        <v>8</v>
      </c>
      <c r="D51" s="39">
        <v>1</v>
      </c>
      <c r="E51" s="72">
        <f>J51</f>
        <v>300</v>
      </c>
      <c r="F51" s="62">
        <f>E51*D51</f>
        <v>300</v>
      </c>
      <c r="G51" s="37" t="s">
        <v>109</v>
      </c>
      <c r="H51" s="39">
        <v>10</v>
      </c>
      <c r="I51" s="43">
        <v>30</v>
      </c>
      <c r="J51" s="62">
        <f>I51*H51</f>
        <v>300</v>
      </c>
      <c r="K51" s="124" t="s">
        <v>221</v>
      </c>
    </row>
    <row r="52" spans="1:11" ht="76.5" x14ac:dyDescent="0.25">
      <c r="A52" s="85" t="s">
        <v>38</v>
      </c>
      <c r="B52" s="34" t="s">
        <v>121</v>
      </c>
      <c r="C52" s="23" t="s">
        <v>8</v>
      </c>
      <c r="D52" s="33">
        <v>1</v>
      </c>
      <c r="E52" s="72">
        <f>J52</f>
        <v>2955</v>
      </c>
      <c r="F52" s="62">
        <f>E52*D52</f>
        <v>2955</v>
      </c>
      <c r="G52" s="37" t="s">
        <v>106</v>
      </c>
      <c r="H52" s="33">
        <v>197</v>
      </c>
      <c r="I52" s="36">
        <v>15</v>
      </c>
      <c r="J52" s="62">
        <f>I52*H52</f>
        <v>2955</v>
      </c>
      <c r="K52" s="124" t="s">
        <v>221</v>
      </c>
    </row>
    <row r="53" spans="1:11" ht="63.75" x14ac:dyDescent="0.25">
      <c r="A53" s="82" t="s">
        <v>39</v>
      </c>
      <c r="B53" s="35" t="s">
        <v>122</v>
      </c>
      <c r="C53" s="23" t="s">
        <v>8</v>
      </c>
      <c r="D53" s="39">
        <v>1</v>
      </c>
      <c r="E53" s="72">
        <f>J53</f>
        <v>6895</v>
      </c>
      <c r="F53" s="62">
        <f>E53*D53</f>
        <v>6895</v>
      </c>
      <c r="G53" s="37" t="s">
        <v>106</v>
      </c>
      <c r="H53" s="39">
        <v>197</v>
      </c>
      <c r="I53" s="64">
        <v>35</v>
      </c>
      <c r="J53" s="62">
        <f>I53*H53</f>
        <v>6895</v>
      </c>
      <c r="K53" s="124" t="s">
        <v>221</v>
      </c>
    </row>
    <row r="54" spans="1:11" x14ac:dyDescent="0.25">
      <c r="A54" s="84" t="s">
        <v>20</v>
      </c>
      <c r="B54" s="28" t="s">
        <v>42</v>
      </c>
      <c r="C54" s="18"/>
      <c r="D54" s="31"/>
      <c r="E54" s="32"/>
      <c r="F54" s="61"/>
      <c r="G54" s="31"/>
      <c r="H54" s="31"/>
      <c r="I54" s="32"/>
      <c r="J54" s="61"/>
    </row>
    <row r="55" spans="1:11" ht="76.5" x14ac:dyDescent="0.25">
      <c r="A55" s="82" t="s">
        <v>40</v>
      </c>
      <c r="B55" s="34" t="s">
        <v>144</v>
      </c>
      <c r="C55" s="23" t="s">
        <v>8</v>
      </c>
      <c r="D55" s="39">
        <v>1</v>
      </c>
      <c r="E55" s="72">
        <f t="shared" ref="E55:E56" si="14">J55</f>
        <v>5050</v>
      </c>
      <c r="F55" s="62">
        <f t="shared" ref="F55:F58" si="15">E55*D55</f>
        <v>5050</v>
      </c>
      <c r="G55" s="37" t="s">
        <v>106</v>
      </c>
      <c r="H55" s="39">
        <v>505</v>
      </c>
      <c r="I55" s="64">
        <v>10</v>
      </c>
      <c r="J55" s="62">
        <f t="shared" ref="J55:J58" si="16">I55*H55</f>
        <v>5050</v>
      </c>
      <c r="K55" s="124" t="s">
        <v>221</v>
      </c>
    </row>
    <row r="56" spans="1:11" ht="121.5" customHeight="1" x14ac:dyDescent="0.25">
      <c r="A56" s="82" t="s">
        <v>74</v>
      </c>
      <c r="B56" s="34" t="s">
        <v>210</v>
      </c>
      <c r="C56" s="23" t="s">
        <v>8</v>
      </c>
      <c r="D56" s="39">
        <v>1</v>
      </c>
      <c r="E56" s="72">
        <f t="shared" si="14"/>
        <v>7575</v>
      </c>
      <c r="F56" s="62">
        <f t="shared" si="15"/>
        <v>7575</v>
      </c>
      <c r="G56" s="37" t="s">
        <v>106</v>
      </c>
      <c r="H56" s="39">
        <v>505</v>
      </c>
      <c r="I56" s="64">
        <v>15</v>
      </c>
      <c r="J56" s="62">
        <f t="shared" si="16"/>
        <v>7575</v>
      </c>
      <c r="K56" s="124" t="s">
        <v>221</v>
      </c>
    </row>
    <row r="57" spans="1:11" ht="114.75" x14ac:dyDescent="0.25">
      <c r="A57" s="82" t="s">
        <v>41</v>
      </c>
      <c r="B57" s="35" t="s">
        <v>166</v>
      </c>
      <c r="C57" s="23" t="s">
        <v>8</v>
      </c>
      <c r="D57" s="39">
        <v>1</v>
      </c>
      <c r="E57" s="43">
        <f>J57</f>
        <v>50500</v>
      </c>
      <c r="F57" s="62">
        <f t="shared" si="15"/>
        <v>50500</v>
      </c>
      <c r="G57" s="37" t="s">
        <v>106</v>
      </c>
      <c r="H57" s="39">
        <v>505</v>
      </c>
      <c r="I57" s="43">
        <v>100</v>
      </c>
      <c r="J57" s="62">
        <f t="shared" si="16"/>
        <v>50500</v>
      </c>
      <c r="K57" s="124" t="s">
        <v>221</v>
      </c>
    </row>
    <row r="58" spans="1:11" ht="63.75" x14ac:dyDescent="0.25">
      <c r="A58" s="82" t="s">
        <v>75</v>
      </c>
      <c r="B58" s="35" t="s">
        <v>94</v>
      </c>
      <c r="C58" s="23" t="s">
        <v>8</v>
      </c>
      <c r="D58" s="33">
        <v>1</v>
      </c>
      <c r="E58" s="64">
        <f>J58</f>
        <v>1500</v>
      </c>
      <c r="F58" s="62">
        <f t="shared" si="15"/>
        <v>1500</v>
      </c>
      <c r="G58" s="23" t="s">
        <v>8</v>
      </c>
      <c r="H58" s="33">
        <v>1</v>
      </c>
      <c r="I58" s="64">
        <v>1500</v>
      </c>
      <c r="J58" s="62">
        <f t="shared" si="16"/>
        <v>1500</v>
      </c>
      <c r="K58" s="124" t="s">
        <v>221</v>
      </c>
    </row>
    <row r="59" spans="1:11" x14ac:dyDescent="0.25">
      <c r="A59" s="84" t="s">
        <v>146</v>
      </c>
      <c r="B59" s="28" t="s">
        <v>145</v>
      </c>
      <c r="C59" s="18"/>
      <c r="D59" s="31"/>
      <c r="E59" s="32"/>
      <c r="F59" s="61"/>
      <c r="G59" s="31"/>
      <c r="H59" s="31"/>
      <c r="I59" s="32"/>
      <c r="J59" s="61"/>
    </row>
    <row r="60" spans="1:11" ht="89.25" x14ac:dyDescent="0.25">
      <c r="A60" s="82" t="s">
        <v>41</v>
      </c>
      <c r="B60" s="34" t="s">
        <v>180</v>
      </c>
      <c r="C60" s="23" t="s">
        <v>8</v>
      </c>
      <c r="D60" s="39">
        <v>1</v>
      </c>
      <c r="E60" s="72">
        <f t="shared" ref="E60" si="17">J60</f>
        <v>300</v>
      </c>
      <c r="F60" s="62">
        <f t="shared" ref="F60" si="18">E60*D60</f>
        <v>300</v>
      </c>
      <c r="G60" s="37" t="s">
        <v>106</v>
      </c>
      <c r="H60" s="39">
        <v>10</v>
      </c>
      <c r="I60" s="64">
        <v>30</v>
      </c>
      <c r="J60" s="62">
        <f t="shared" ref="J60" si="19">I60*H60</f>
        <v>300</v>
      </c>
      <c r="K60" s="124" t="s">
        <v>221</v>
      </c>
    </row>
    <row r="61" spans="1:11" x14ac:dyDescent="0.25">
      <c r="A61" s="150" t="s">
        <v>49</v>
      </c>
      <c r="B61" s="151"/>
      <c r="C61" s="151"/>
      <c r="D61" s="151"/>
      <c r="E61" s="152"/>
      <c r="F61" s="63">
        <f>SUM(F46:F60)</f>
        <v>81535</v>
      </c>
      <c r="H61"/>
      <c r="I61"/>
      <c r="J61" s="63">
        <f>SUM(J46:J60)</f>
        <v>81535</v>
      </c>
    </row>
    <row r="62" spans="1:11" x14ac:dyDescent="0.25">
      <c r="A62" s="9"/>
      <c r="B62" s="9"/>
      <c r="C62" s="9"/>
      <c r="D62" s="96"/>
      <c r="E62" s="96"/>
      <c r="F62" s="96"/>
      <c r="H62" s="9"/>
      <c r="I62" s="9"/>
      <c r="J62" s="9"/>
    </row>
    <row r="63" spans="1:11" ht="15" customHeight="1" x14ac:dyDescent="0.25">
      <c r="A63" s="83">
        <v>4</v>
      </c>
      <c r="B63" s="148" t="s">
        <v>43</v>
      </c>
      <c r="C63" s="149"/>
      <c r="D63" s="149"/>
      <c r="E63" s="149"/>
      <c r="F63" s="149"/>
      <c r="G63" s="149"/>
      <c r="H63" s="149"/>
      <c r="I63" s="149"/>
      <c r="J63" s="149"/>
    </row>
    <row r="64" spans="1:11" x14ac:dyDescent="0.25">
      <c r="A64" s="16" t="s">
        <v>44</v>
      </c>
      <c r="B64" s="28" t="s">
        <v>181</v>
      </c>
      <c r="C64" s="18"/>
      <c r="D64" s="61"/>
      <c r="E64" s="17"/>
      <c r="F64" s="61"/>
      <c r="G64" s="61"/>
      <c r="H64" s="61"/>
      <c r="I64" s="17"/>
      <c r="J64" s="61"/>
    </row>
    <row r="65" spans="1:12" s="22" customFormat="1" ht="81.75" customHeight="1" x14ac:dyDescent="0.25">
      <c r="A65" s="82" t="s">
        <v>76</v>
      </c>
      <c r="B65" s="40" t="s">
        <v>168</v>
      </c>
      <c r="C65" s="37" t="s">
        <v>8</v>
      </c>
      <c r="D65" s="55">
        <v>1</v>
      </c>
      <c r="E65" s="72">
        <f t="shared" ref="E65:E79" si="20">J65</f>
        <v>240</v>
      </c>
      <c r="F65" s="62">
        <f t="shared" ref="F65:F71" si="21">E65*D65</f>
        <v>240</v>
      </c>
      <c r="G65" s="37" t="s">
        <v>106</v>
      </c>
      <c r="H65" s="55">
        <v>2</v>
      </c>
      <c r="I65" s="89">
        <v>120</v>
      </c>
      <c r="J65" s="62">
        <f t="shared" ref="J65:J71" si="22">I65*H65</f>
        <v>240</v>
      </c>
      <c r="K65" s="125" t="s">
        <v>222</v>
      </c>
      <c r="L65"/>
    </row>
    <row r="66" spans="1:12" s="22" customFormat="1" ht="69.75" customHeight="1" x14ac:dyDescent="0.25">
      <c r="A66" s="82" t="s">
        <v>77</v>
      </c>
      <c r="B66" s="40" t="s">
        <v>193</v>
      </c>
      <c r="C66" s="37" t="s">
        <v>8</v>
      </c>
      <c r="D66" s="55">
        <v>1</v>
      </c>
      <c r="E66" s="72">
        <f t="shared" ref="E66" si="23">J66</f>
        <v>1040</v>
      </c>
      <c r="F66" s="62">
        <f t="shared" ref="F66" si="24">E66*D66</f>
        <v>1040</v>
      </c>
      <c r="G66" s="37" t="s">
        <v>106</v>
      </c>
      <c r="H66" s="55">
        <v>6.5</v>
      </c>
      <c r="I66" s="89">
        <v>160</v>
      </c>
      <c r="J66" s="62">
        <f t="shared" ref="J66" si="25">I66*H66</f>
        <v>1040</v>
      </c>
      <c r="K66" s="125" t="s">
        <v>222</v>
      </c>
      <c r="L66"/>
    </row>
    <row r="67" spans="1:12" s="22" customFormat="1" ht="114.75" x14ac:dyDescent="0.25">
      <c r="A67" s="82" t="s">
        <v>78</v>
      </c>
      <c r="B67" s="40" t="s">
        <v>212</v>
      </c>
      <c r="C67" s="23" t="s">
        <v>8</v>
      </c>
      <c r="D67" s="39">
        <v>1</v>
      </c>
      <c r="E67" s="72">
        <f t="shared" si="20"/>
        <v>6720</v>
      </c>
      <c r="F67" s="62">
        <f t="shared" si="21"/>
        <v>6720</v>
      </c>
      <c r="G67" s="37" t="s">
        <v>109</v>
      </c>
      <c r="H67" s="39">
        <v>56</v>
      </c>
      <c r="I67" s="64">
        <v>120</v>
      </c>
      <c r="J67" s="62">
        <f t="shared" si="22"/>
        <v>6720</v>
      </c>
      <c r="K67" s="125" t="s">
        <v>222</v>
      </c>
      <c r="L67"/>
    </row>
    <row r="68" spans="1:12" s="22" customFormat="1" ht="102" x14ac:dyDescent="0.25">
      <c r="A68" s="82" t="s">
        <v>79</v>
      </c>
      <c r="B68" s="40" t="s">
        <v>194</v>
      </c>
      <c r="C68" s="23" t="s">
        <v>8</v>
      </c>
      <c r="D68" s="39">
        <v>1</v>
      </c>
      <c r="E68" s="72">
        <f t="shared" si="20"/>
        <v>1320</v>
      </c>
      <c r="F68" s="62">
        <f t="shared" si="21"/>
        <v>1320</v>
      </c>
      <c r="G68" s="37" t="s">
        <v>109</v>
      </c>
      <c r="H68" s="39">
        <v>11</v>
      </c>
      <c r="I68" s="64">
        <v>120</v>
      </c>
      <c r="J68" s="62">
        <f t="shared" si="22"/>
        <v>1320</v>
      </c>
      <c r="K68" s="125" t="s">
        <v>222</v>
      </c>
      <c r="L68"/>
    </row>
    <row r="69" spans="1:12" s="22" customFormat="1" ht="76.5" x14ac:dyDescent="0.25">
      <c r="A69" s="82" t="s">
        <v>80</v>
      </c>
      <c r="B69" s="114" t="s">
        <v>195</v>
      </c>
      <c r="C69" s="23" t="s">
        <v>8</v>
      </c>
      <c r="D69" s="39">
        <v>1</v>
      </c>
      <c r="E69" s="72">
        <f t="shared" si="20"/>
        <v>1725</v>
      </c>
      <c r="F69" s="62">
        <f>E69*D69</f>
        <v>1725</v>
      </c>
      <c r="G69" s="37" t="s">
        <v>109</v>
      </c>
      <c r="H69" s="39">
        <v>69</v>
      </c>
      <c r="I69" s="64">
        <v>25</v>
      </c>
      <c r="J69" s="62">
        <f>I69*H69</f>
        <v>1725</v>
      </c>
      <c r="K69" s="125" t="s">
        <v>222</v>
      </c>
      <c r="L69"/>
    </row>
    <row r="70" spans="1:12" s="22" customFormat="1" ht="127.5" x14ac:dyDescent="0.25">
      <c r="A70" s="82" t="s">
        <v>81</v>
      </c>
      <c r="B70" s="40" t="s">
        <v>196</v>
      </c>
      <c r="C70" s="23" t="s">
        <v>8</v>
      </c>
      <c r="D70" s="39">
        <v>1</v>
      </c>
      <c r="E70" s="72">
        <f t="shared" si="20"/>
        <v>2000</v>
      </c>
      <c r="F70" s="62">
        <f t="shared" si="21"/>
        <v>2000</v>
      </c>
      <c r="G70" s="23" t="s">
        <v>1</v>
      </c>
      <c r="H70" s="39">
        <v>1</v>
      </c>
      <c r="I70" s="64">
        <v>2000</v>
      </c>
      <c r="J70" s="62">
        <f t="shared" si="22"/>
        <v>2000</v>
      </c>
      <c r="K70" s="125" t="s">
        <v>222</v>
      </c>
      <c r="L70"/>
    </row>
    <row r="71" spans="1:12" s="22" customFormat="1" ht="114.75" x14ac:dyDescent="0.25">
      <c r="A71" s="82" t="s">
        <v>95</v>
      </c>
      <c r="B71" s="40" t="s">
        <v>197</v>
      </c>
      <c r="C71" s="23" t="s">
        <v>8</v>
      </c>
      <c r="D71" s="39">
        <v>1</v>
      </c>
      <c r="E71" s="72">
        <f t="shared" si="20"/>
        <v>2500</v>
      </c>
      <c r="F71" s="62">
        <f t="shared" si="21"/>
        <v>2500</v>
      </c>
      <c r="G71" s="23" t="s">
        <v>1</v>
      </c>
      <c r="H71" s="39">
        <v>1</v>
      </c>
      <c r="I71" s="64">
        <v>2500</v>
      </c>
      <c r="J71" s="62">
        <f t="shared" si="22"/>
        <v>2500</v>
      </c>
      <c r="K71" s="120" t="s">
        <v>221</v>
      </c>
      <c r="L71"/>
    </row>
    <row r="72" spans="1:12" s="22" customFormat="1" ht="105.75" customHeight="1" x14ac:dyDescent="0.25">
      <c r="A72" s="82" t="s">
        <v>96</v>
      </c>
      <c r="B72" s="34" t="s">
        <v>198</v>
      </c>
      <c r="C72" s="23" t="s">
        <v>8</v>
      </c>
      <c r="D72" s="39">
        <v>1</v>
      </c>
      <c r="E72" s="72">
        <f t="shared" si="20"/>
        <v>1750</v>
      </c>
      <c r="F72" s="62">
        <f>E72*D72</f>
        <v>1750</v>
      </c>
      <c r="G72" s="37" t="s">
        <v>109</v>
      </c>
      <c r="H72" s="39">
        <v>3.5</v>
      </c>
      <c r="I72" s="64">
        <v>500</v>
      </c>
      <c r="J72" s="62">
        <f>I72*H72</f>
        <v>1750</v>
      </c>
      <c r="K72" s="125" t="s">
        <v>222</v>
      </c>
      <c r="L72"/>
    </row>
    <row r="73" spans="1:12" s="22" customFormat="1" ht="140.25" x14ac:dyDescent="0.25">
      <c r="A73" s="82" t="s">
        <v>169</v>
      </c>
      <c r="B73" s="34" t="s">
        <v>199</v>
      </c>
      <c r="C73" s="23" t="s">
        <v>8</v>
      </c>
      <c r="D73" s="39">
        <v>1</v>
      </c>
      <c r="E73" s="72">
        <f t="shared" si="20"/>
        <v>9000</v>
      </c>
      <c r="F73" s="62">
        <f>E73*D73</f>
        <v>9000</v>
      </c>
      <c r="G73" s="37" t="s">
        <v>109</v>
      </c>
      <c r="H73" s="39">
        <v>12</v>
      </c>
      <c r="I73" s="64">
        <v>750</v>
      </c>
      <c r="J73" s="62">
        <f>I73*H73</f>
        <v>9000</v>
      </c>
      <c r="K73" s="125" t="s">
        <v>222</v>
      </c>
      <c r="L73"/>
    </row>
    <row r="74" spans="1:12" x14ac:dyDescent="0.25">
      <c r="A74" s="16" t="s">
        <v>82</v>
      </c>
      <c r="B74" s="18" t="s">
        <v>15</v>
      </c>
      <c r="C74" s="18"/>
      <c r="D74" s="61"/>
      <c r="E74" s="17"/>
      <c r="F74" s="61"/>
      <c r="G74" s="61"/>
      <c r="H74" s="61"/>
      <c r="I74" s="17"/>
      <c r="J74" s="61"/>
    </row>
    <row r="75" spans="1:12" s="22" customFormat="1" ht="127.5" customHeight="1" x14ac:dyDescent="0.25">
      <c r="A75" s="82" t="s">
        <v>83</v>
      </c>
      <c r="B75" s="34" t="s">
        <v>200</v>
      </c>
      <c r="C75" s="23" t="s">
        <v>8</v>
      </c>
      <c r="D75" s="39">
        <v>1</v>
      </c>
      <c r="E75" s="72">
        <f t="shared" si="20"/>
        <v>7200</v>
      </c>
      <c r="F75" s="62">
        <f>E75*D75</f>
        <v>7200</v>
      </c>
      <c r="G75" s="37" t="s">
        <v>109</v>
      </c>
      <c r="H75" s="39">
        <v>9.6</v>
      </c>
      <c r="I75" s="64">
        <v>750</v>
      </c>
      <c r="J75" s="62">
        <f>I75*H75</f>
        <v>7200</v>
      </c>
      <c r="K75" s="125" t="s">
        <v>222</v>
      </c>
      <c r="L75"/>
    </row>
    <row r="76" spans="1:12" s="22" customFormat="1" ht="89.25" x14ac:dyDescent="0.25">
      <c r="A76" s="82" t="s">
        <v>84</v>
      </c>
      <c r="B76" s="34" t="s">
        <v>99</v>
      </c>
      <c r="C76" s="23"/>
      <c r="D76" s="39"/>
      <c r="E76" s="64"/>
      <c r="F76" s="62"/>
      <c r="G76" s="39"/>
      <c r="H76" s="39"/>
      <c r="I76" s="64"/>
      <c r="J76" s="62"/>
      <c r="K76" s="125" t="s">
        <v>222</v>
      </c>
      <c r="L76"/>
    </row>
    <row r="77" spans="1:12" s="22" customFormat="1" ht="38.25" x14ac:dyDescent="0.25">
      <c r="A77" s="82" t="s">
        <v>97</v>
      </c>
      <c r="B77" s="41" t="s">
        <v>47</v>
      </c>
      <c r="C77" s="23" t="s">
        <v>8</v>
      </c>
      <c r="D77" s="39">
        <v>1</v>
      </c>
      <c r="E77" s="72">
        <f t="shared" si="20"/>
        <v>450</v>
      </c>
      <c r="F77" s="62">
        <f>E77*D77</f>
        <v>450</v>
      </c>
      <c r="G77" s="37" t="s">
        <v>109</v>
      </c>
      <c r="H77" s="39">
        <v>15</v>
      </c>
      <c r="I77" s="64">
        <v>30</v>
      </c>
      <c r="J77" s="62">
        <f>I77*H77</f>
        <v>450</v>
      </c>
      <c r="K77" s="125" t="s">
        <v>222</v>
      </c>
      <c r="L77"/>
    </row>
    <row r="78" spans="1:12" s="22" customFormat="1" ht="63.75" x14ac:dyDescent="0.25">
      <c r="A78" s="82" t="s">
        <v>85</v>
      </c>
      <c r="B78" s="54" t="s">
        <v>100</v>
      </c>
      <c r="C78" s="23"/>
      <c r="D78" s="39"/>
      <c r="E78" s="64"/>
      <c r="F78" s="62"/>
      <c r="G78" s="39"/>
      <c r="H78" s="39"/>
      <c r="I78" s="64"/>
      <c r="J78" s="62"/>
      <c r="K78" s="125" t="s">
        <v>222</v>
      </c>
      <c r="L78"/>
    </row>
    <row r="79" spans="1:12" s="22" customFormat="1" ht="25.5" x14ac:dyDescent="0.25">
      <c r="A79" s="82" t="s">
        <v>98</v>
      </c>
      <c r="B79" s="41" t="s">
        <v>48</v>
      </c>
      <c r="C79" s="23" t="s">
        <v>8</v>
      </c>
      <c r="D79" s="39">
        <v>1</v>
      </c>
      <c r="E79" s="72">
        <f t="shared" si="20"/>
        <v>2000</v>
      </c>
      <c r="F79" s="62">
        <f>E79*D79</f>
        <v>2000</v>
      </c>
      <c r="G79" s="37" t="s">
        <v>109</v>
      </c>
      <c r="H79" s="39">
        <v>8</v>
      </c>
      <c r="I79" s="64">
        <v>250</v>
      </c>
      <c r="J79" s="62">
        <f>I79*H79</f>
        <v>2000</v>
      </c>
      <c r="K79" s="125" t="s">
        <v>222</v>
      </c>
      <c r="L79"/>
    </row>
    <row r="80" spans="1:12" x14ac:dyDescent="0.25">
      <c r="A80" s="150" t="s">
        <v>22</v>
      </c>
      <c r="B80" s="151"/>
      <c r="C80" s="151"/>
      <c r="D80" s="151"/>
      <c r="E80" s="152"/>
      <c r="F80" s="63">
        <f>SUM(F65:F79)</f>
        <v>35945</v>
      </c>
      <c r="H80"/>
      <c r="I80"/>
      <c r="J80" s="63">
        <f>SUM(J65:J79)</f>
        <v>35945</v>
      </c>
    </row>
    <row r="81" spans="1:12" x14ac:dyDescent="0.25">
      <c r="A81" s="19"/>
      <c r="B81" s="9"/>
      <c r="C81" s="9"/>
      <c r="D81" s="96"/>
      <c r="E81" s="96"/>
      <c r="F81" s="96"/>
      <c r="H81" s="9"/>
      <c r="I81" s="9"/>
      <c r="J81" s="9"/>
    </row>
    <row r="82" spans="1:12" x14ac:dyDescent="0.25">
      <c r="A82" s="83">
        <v>5</v>
      </c>
      <c r="B82" s="165" t="s">
        <v>50</v>
      </c>
      <c r="C82" s="166"/>
      <c r="D82" s="166"/>
      <c r="E82" s="166"/>
      <c r="F82" s="166"/>
      <c r="G82" s="166"/>
      <c r="H82" s="166"/>
      <c r="I82" s="166"/>
      <c r="J82" s="166"/>
    </row>
    <row r="83" spans="1:12" s="57" customFormat="1" x14ac:dyDescent="0.25">
      <c r="A83" s="16" t="s">
        <v>86</v>
      </c>
      <c r="B83" s="58" t="s">
        <v>51</v>
      </c>
      <c r="C83" s="18"/>
      <c r="D83" s="61"/>
      <c r="E83" s="61"/>
      <c r="F83" s="61"/>
      <c r="G83" s="56"/>
      <c r="H83" s="61"/>
      <c r="I83" s="61"/>
      <c r="J83" s="61"/>
      <c r="K83" s="117"/>
      <c r="L83"/>
    </row>
    <row r="84" spans="1:12" ht="89.25" x14ac:dyDescent="0.25">
      <c r="A84" s="82" t="s">
        <v>124</v>
      </c>
      <c r="B84" s="52" t="s">
        <v>213</v>
      </c>
      <c r="C84" s="37" t="s">
        <v>8</v>
      </c>
      <c r="D84" s="33">
        <v>1</v>
      </c>
      <c r="E84" s="72">
        <f t="shared" ref="E84:E97" si="26">J84</f>
        <v>1000</v>
      </c>
      <c r="F84" s="97">
        <f>E84*D84</f>
        <v>1000</v>
      </c>
      <c r="G84" s="23" t="s">
        <v>1</v>
      </c>
      <c r="H84" s="39">
        <v>1</v>
      </c>
      <c r="I84" s="89">
        <v>1000</v>
      </c>
      <c r="J84" s="62">
        <f t="shared" ref="J84:J86" si="27">I84*H84</f>
        <v>1000</v>
      </c>
      <c r="K84" s="120" t="s">
        <v>221</v>
      </c>
    </row>
    <row r="85" spans="1:12" ht="127.5" x14ac:dyDescent="0.25">
      <c r="A85" s="82" t="s">
        <v>125</v>
      </c>
      <c r="B85" s="52" t="s">
        <v>224</v>
      </c>
      <c r="C85" s="37" t="s">
        <v>8</v>
      </c>
      <c r="D85" s="33">
        <v>1</v>
      </c>
      <c r="E85" s="72">
        <f t="shared" si="26"/>
        <v>13200</v>
      </c>
      <c r="F85" s="97">
        <f>E85*D85</f>
        <v>13200</v>
      </c>
      <c r="G85" s="37" t="s">
        <v>109</v>
      </c>
      <c r="H85" s="39">
        <v>16.5</v>
      </c>
      <c r="I85" s="89">
        <v>800</v>
      </c>
      <c r="J85" s="62">
        <f t="shared" si="27"/>
        <v>13200</v>
      </c>
      <c r="K85" s="120" t="s">
        <v>221</v>
      </c>
    </row>
    <row r="86" spans="1:12" ht="108.75" customHeight="1" x14ac:dyDescent="0.25">
      <c r="A86" s="82" t="s">
        <v>126</v>
      </c>
      <c r="B86" s="52" t="s">
        <v>225</v>
      </c>
      <c r="C86" s="37" t="s">
        <v>8</v>
      </c>
      <c r="D86" s="33">
        <v>1</v>
      </c>
      <c r="E86" s="72">
        <f t="shared" si="26"/>
        <v>5920</v>
      </c>
      <c r="F86" s="97">
        <f>E86*D86</f>
        <v>5920</v>
      </c>
      <c r="G86" s="37" t="s">
        <v>109</v>
      </c>
      <c r="H86" s="33">
        <v>7.4</v>
      </c>
      <c r="I86" s="89">
        <v>800</v>
      </c>
      <c r="J86" s="62">
        <f t="shared" si="27"/>
        <v>5920</v>
      </c>
      <c r="K86" s="120" t="s">
        <v>221</v>
      </c>
    </row>
    <row r="87" spans="1:12" s="57" customFormat="1" x14ac:dyDescent="0.25">
      <c r="A87" s="16" t="s">
        <v>87</v>
      </c>
      <c r="B87" s="58" t="s">
        <v>52</v>
      </c>
      <c r="C87" s="18"/>
      <c r="D87" s="61"/>
      <c r="E87" s="61"/>
      <c r="F87" s="61"/>
      <c r="G87" s="61"/>
      <c r="H87" s="61"/>
      <c r="I87" s="61"/>
      <c r="J87" s="61"/>
      <c r="K87" s="117"/>
      <c r="L87"/>
    </row>
    <row r="88" spans="1:12" ht="127.5" x14ac:dyDescent="0.25">
      <c r="A88" s="82" t="s">
        <v>127</v>
      </c>
      <c r="B88" s="34" t="s">
        <v>214</v>
      </c>
      <c r="C88" s="23" t="s">
        <v>8</v>
      </c>
      <c r="D88" s="39">
        <v>1</v>
      </c>
      <c r="E88" s="72">
        <f t="shared" si="26"/>
        <v>3000</v>
      </c>
      <c r="F88" s="62">
        <f>E88*D88</f>
        <v>3000</v>
      </c>
      <c r="G88" s="23" t="s">
        <v>1</v>
      </c>
      <c r="H88" s="39">
        <v>1</v>
      </c>
      <c r="I88" s="89">
        <v>3000</v>
      </c>
      <c r="J88" s="62">
        <f t="shared" ref="J88:J90" si="28">I88*H88</f>
        <v>3000</v>
      </c>
      <c r="K88" s="120" t="s">
        <v>221</v>
      </c>
    </row>
    <row r="89" spans="1:12" ht="114.75" x14ac:dyDescent="0.25">
      <c r="A89" s="82" t="s">
        <v>128</v>
      </c>
      <c r="B89" s="34" t="s">
        <v>226</v>
      </c>
      <c r="C89" s="23" t="s">
        <v>8</v>
      </c>
      <c r="D89" s="39">
        <v>1</v>
      </c>
      <c r="E89" s="72">
        <f t="shared" si="26"/>
        <v>3000</v>
      </c>
      <c r="F89" s="62">
        <f>E89*D89</f>
        <v>3000</v>
      </c>
      <c r="G89" s="23" t="s">
        <v>1</v>
      </c>
      <c r="H89" s="39">
        <v>1</v>
      </c>
      <c r="I89" s="89">
        <v>3000</v>
      </c>
      <c r="J89" s="62">
        <f t="shared" si="28"/>
        <v>3000</v>
      </c>
      <c r="K89" s="120" t="s">
        <v>221</v>
      </c>
    </row>
    <row r="90" spans="1:12" ht="114.75" x14ac:dyDescent="0.25">
      <c r="A90" s="82" t="s">
        <v>129</v>
      </c>
      <c r="B90" s="34" t="s">
        <v>101</v>
      </c>
      <c r="C90" s="23" t="s">
        <v>8</v>
      </c>
      <c r="D90" s="39">
        <v>1</v>
      </c>
      <c r="E90" s="72">
        <f t="shared" si="26"/>
        <v>3000</v>
      </c>
      <c r="F90" s="62">
        <f>E90*D90</f>
        <v>3000</v>
      </c>
      <c r="G90" s="23" t="s">
        <v>1</v>
      </c>
      <c r="H90" s="39">
        <v>1</v>
      </c>
      <c r="I90" s="89">
        <v>3000</v>
      </c>
      <c r="J90" s="62">
        <f t="shared" si="28"/>
        <v>3000</v>
      </c>
      <c r="K90" s="120" t="s">
        <v>221</v>
      </c>
    </row>
    <row r="91" spans="1:12" ht="89.25" x14ac:dyDescent="0.25">
      <c r="A91" s="82" t="s">
        <v>129</v>
      </c>
      <c r="B91" s="34" t="s">
        <v>155</v>
      </c>
      <c r="C91" s="23" t="s">
        <v>8</v>
      </c>
      <c r="D91" s="39">
        <v>1</v>
      </c>
      <c r="E91" s="72">
        <f t="shared" si="26"/>
        <v>1500</v>
      </c>
      <c r="F91" s="62">
        <f>E91*D91</f>
        <v>1500</v>
      </c>
      <c r="G91" s="23" t="s">
        <v>1</v>
      </c>
      <c r="H91" s="39">
        <v>1</v>
      </c>
      <c r="I91" s="89">
        <v>1500</v>
      </c>
      <c r="J91" s="62">
        <f t="shared" ref="J91" si="29">I91*H91</f>
        <v>1500</v>
      </c>
      <c r="K91" s="120" t="s">
        <v>221</v>
      </c>
    </row>
    <row r="92" spans="1:12" s="57" customFormat="1" x14ac:dyDescent="0.25">
      <c r="A92" s="16" t="s">
        <v>88</v>
      </c>
      <c r="B92" s="58" t="s">
        <v>157</v>
      </c>
      <c r="C92" s="18"/>
      <c r="D92" s="61"/>
      <c r="E92" s="61"/>
      <c r="F92" s="61"/>
      <c r="G92" s="56"/>
      <c r="H92" s="61"/>
      <c r="I92" s="61"/>
      <c r="J92" s="61"/>
      <c r="K92" s="117"/>
      <c r="L92"/>
    </row>
    <row r="93" spans="1:12" ht="127.5" x14ac:dyDescent="0.25">
      <c r="A93" s="82" t="s">
        <v>130</v>
      </c>
      <c r="B93" s="34" t="s">
        <v>215</v>
      </c>
      <c r="C93" s="23" t="s">
        <v>8</v>
      </c>
      <c r="D93" s="39">
        <v>1</v>
      </c>
      <c r="E93" s="72">
        <f t="shared" si="26"/>
        <v>3040</v>
      </c>
      <c r="F93" s="62">
        <f t="shared" ref="F93:F98" si="30">E93*D93</f>
        <v>3040</v>
      </c>
      <c r="G93" s="37" t="s">
        <v>109</v>
      </c>
      <c r="H93" s="102">
        <v>3.8</v>
      </c>
      <c r="I93" s="89">
        <v>800</v>
      </c>
      <c r="J93" s="62">
        <f t="shared" ref="J93:J98" si="31">I93*H93</f>
        <v>3040</v>
      </c>
      <c r="K93" s="120" t="s">
        <v>221</v>
      </c>
    </row>
    <row r="94" spans="1:12" ht="127.5" x14ac:dyDescent="0.25">
      <c r="A94" s="82" t="s">
        <v>131</v>
      </c>
      <c r="B94" s="34" t="s">
        <v>216</v>
      </c>
      <c r="C94" s="23" t="s">
        <v>8</v>
      </c>
      <c r="D94" s="39">
        <v>1</v>
      </c>
      <c r="E94" s="72">
        <f t="shared" si="26"/>
        <v>13500</v>
      </c>
      <c r="F94" s="62">
        <f t="shared" si="30"/>
        <v>13500</v>
      </c>
      <c r="G94" s="37" t="s">
        <v>109</v>
      </c>
      <c r="H94" s="102">
        <v>4.5</v>
      </c>
      <c r="I94" s="89">
        <v>3000</v>
      </c>
      <c r="J94" s="62">
        <f t="shared" si="31"/>
        <v>13500</v>
      </c>
      <c r="K94" s="120" t="s">
        <v>221</v>
      </c>
    </row>
    <row r="95" spans="1:12" ht="118.5" customHeight="1" x14ac:dyDescent="0.25">
      <c r="A95" s="82" t="s">
        <v>132</v>
      </c>
      <c r="B95" s="34" t="s">
        <v>227</v>
      </c>
      <c r="C95" s="23" t="s">
        <v>8</v>
      </c>
      <c r="D95" s="39">
        <v>1</v>
      </c>
      <c r="E95" s="72">
        <f t="shared" si="26"/>
        <v>7350</v>
      </c>
      <c r="F95" s="62">
        <f t="shared" si="30"/>
        <v>7350</v>
      </c>
      <c r="G95" s="37" t="s">
        <v>109</v>
      </c>
      <c r="H95" s="102">
        <v>3.5</v>
      </c>
      <c r="I95" s="89">
        <v>2100</v>
      </c>
      <c r="J95" s="62">
        <f t="shared" si="31"/>
        <v>7350</v>
      </c>
      <c r="K95" s="120" t="s">
        <v>221</v>
      </c>
    </row>
    <row r="96" spans="1:12" ht="102" x14ac:dyDescent="0.25">
      <c r="A96" s="82" t="s">
        <v>133</v>
      </c>
      <c r="B96" s="34" t="s">
        <v>53</v>
      </c>
      <c r="C96" s="23" t="s">
        <v>8</v>
      </c>
      <c r="D96" s="39">
        <v>1</v>
      </c>
      <c r="E96" s="72">
        <f t="shared" si="26"/>
        <v>4160</v>
      </c>
      <c r="F96" s="62">
        <f t="shared" si="30"/>
        <v>4160</v>
      </c>
      <c r="G96" s="37" t="s">
        <v>109</v>
      </c>
      <c r="H96" s="102">
        <v>2.6</v>
      </c>
      <c r="I96" s="89">
        <v>1600</v>
      </c>
      <c r="J96" s="62">
        <f t="shared" si="31"/>
        <v>4160</v>
      </c>
      <c r="K96" s="120" t="s">
        <v>221</v>
      </c>
    </row>
    <row r="97" spans="1:11" ht="102" x14ac:dyDescent="0.25">
      <c r="A97" s="82" t="s">
        <v>134</v>
      </c>
      <c r="B97" s="52" t="s">
        <v>102</v>
      </c>
      <c r="C97" s="23" t="s">
        <v>8</v>
      </c>
      <c r="D97" s="39">
        <v>1</v>
      </c>
      <c r="E97" s="72">
        <f t="shared" si="26"/>
        <v>2500</v>
      </c>
      <c r="F97" s="62">
        <f t="shared" si="30"/>
        <v>2500</v>
      </c>
      <c r="G97" s="23" t="s">
        <v>1</v>
      </c>
      <c r="H97" s="39">
        <v>1</v>
      </c>
      <c r="I97" s="103">
        <v>2500</v>
      </c>
      <c r="J97" s="62">
        <f t="shared" si="31"/>
        <v>2500</v>
      </c>
      <c r="K97" s="120" t="s">
        <v>221</v>
      </c>
    </row>
    <row r="98" spans="1:11" ht="89.25" customHeight="1" x14ac:dyDescent="0.25">
      <c r="A98" s="82" t="s">
        <v>170</v>
      </c>
      <c r="B98" s="52" t="s">
        <v>217</v>
      </c>
      <c r="C98" s="23" t="s">
        <v>8</v>
      </c>
      <c r="D98" s="39">
        <v>1</v>
      </c>
      <c r="E98" s="72">
        <f t="shared" ref="E98" si="32">J98</f>
        <v>8925</v>
      </c>
      <c r="F98" s="62">
        <f t="shared" si="30"/>
        <v>8925</v>
      </c>
      <c r="G98" s="37" t="s">
        <v>109</v>
      </c>
      <c r="H98" s="39">
        <v>178.5</v>
      </c>
      <c r="I98" s="115">
        <v>50</v>
      </c>
      <c r="J98" s="62">
        <f t="shared" si="31"/>
        <v>8925</v>
      </c>
      <c r="K98" s="120" t="s">
        <v>221</v>
      </c>
    </row>
    <row r="99" spans="1:11" x14ac:dyDescent="0.25">
      <c r="A99" s="150" t="s">
        <v>89</v>
      </c>
      <c r="B99" s="151"/>
      <c r="C99" s="151"/>
      <c r="D99" s="151"/>
      <c r="E99" s="152"/>
      <c r="F99" s="65">
        <f>SUM(F84:F98)</f>
        <v>70095</v>
      </c>
      <c r="H99"/>
      <c r="I99"/>
      <c r="J99" s="65">
        <f>SUM(J84:J98)</f>
        <v>70095</v>
      </c>
    </row>
    <row r="100" spans="1:11" x14ac:dyDescent="0.25">
      <c r="A100" s="19"/>
      <c r="B100" s="21"/>
      <c r="C100" s="21"/>
      <c r="D100" s="21"/>
      <c r="E100" s="21"/>
      <c r="F100" s="20"/>
      <c r="H100" s="9"/>
      <c r="I100" s="9"/>
      <c r="J100" s="20"/>
    </row>
    <row r="101" spans="1:11" x14ac:dyDescent="0.25">
      <c r="A101" s="83">
        <v>6</v>
      </c>
      <c r="B101" s="148" t="s">
        <v>31</v>
      </c>
      <c r="C101" s="149"/>
      <c r="D101" s="149"/>
      <c r="E101" s="149"/>
      <c r="F101" s="149"/>
      <c r="G101" s="149"/>
      <c r="H101" s="149"/>
      <c r="I101" s="149"/>
      <c r="J101" s="149"/>
    </row>
    <row r="102" spans="1:11" ht="104.25" customHeight="1" x14ac:dyDescent="0.25">
      <c r="A102" s="82" t="s">
        <v>32</v>
      </c>
      <c r="B102" s="66" t="s">
        <v>149</v>
      </c>
      <c r="C102" s="23" t="s">
        <v>8</v>
      </c>
      <c r="D102" s="39">
        <v>1</v>
      </c>
      <c r="E102" s="72">
        <f t="shared" ref="E102:E111" si="33">J102</f>
        <v>3520</v>
      </c>
      <c r="F102" s="62">
        <f t="shared" ref="F102:F110" si="34">E102*D102</f>
        <v>3520</v>
      </c>
      <c r="G102" s="37" t="s">
        <v>109</v>
      </c>
      <c r="H102" s="39">
        <v>16</v>
      </c>
      <c r="I102" s="86">
        <v>220</v>
      </c>
      <c r="J102" s="62">
        <f t="shared" ref="J102:J111" si="35">I102*H102</f>
        <v>3520</v>
      </c>
      <c r="K102" s="120" t="s">
        <v>221</v>
      </c>
    </row>
    <row r="103" spans="1:11" ht="90.75" customHeight="1" x14ac:dyDescent="0.25">
      <c r="A103" s="82" t="s">
        <v>33</v>
      </c>
      <c r="B103" s="116" t="s">
        <v>201</v>
      </c>
      <c r="C103" s="37" t="s">
        <v>8</v>
      </c>
      <c r="D103" s="39">
        <v>1</v>
      </c>
      <c r="E103" s="72">
        <f t="shared" ref="E103" si="36">J103</f>
        <v>2600</v>
      </c>
      <c r="F103" s="62">
        <f t="shared" ref="F103" si="37">E103*D103</f>
        <v>2600</v>
      </c>
      <c r="G103" s="37" t="s">
        <v>147</v>
      </c>
      <c r="H103" s="39">
        <v>1</v>
      </c>
      <c r="I103" s="44">
        <v>2600</v>
      </c>
      <c r="J103" s="62">
        <f t="shared" ref="J103" si="38">I103*H103</f>
        <v>2600</v>
      </c>
      <c r="K103" s="120" t="s">
        <v>221</v>
      </c>
    </row>
    <row r="104" spans="1:11" ht="102" x14ac:dyDescent="0.25">
      <c r="A104" s="82" t="s">
        <v>34</v>
      </c>
      <c r="B104" s="67" t="s">
        <v>182</v>
      </c>
      <c r="C104" s="37" t="s">
        <v>8</v>
      </c>
      <c r="D104" s="39">
        <v>1</v>
      </c>
      <c r="E104" s="72">
        <f t="shared" si="33"/>
        <v>1350</v>
      </c>
      <c r="F104" s="62">
        <f t="shared" si="34"/>
        <v>1350</v>
      </c>
      <c r="G104" s="37" t="s">
        <v>147</v>
      </c>
      <c r="H104" s="39">
        <v>3</v>
      </c>
      <c r="I104" s="44">
        <v>450</v>
      </c>
      <c r="J104" s="62">
        <f t="shared" si="35"/>
        <v>1350</v>
      </c>
      <c r="K104" s="120" t="s">
        <v>221</v>
      </c>
    </row>
    <row r="105" spans="1:11" ht="114.75" x14ac:dyDescent="0.25">
      <c r="A105" s="82" t="s">
        <v>135</v>
      </c>
      <c r="B105" s="67" t="s">
        <v>103</v>
      </c>
      <c r="C105" s="37" t="s">
        <v>8</v>
      </c>
      <c r="D105" s="33">
        <v>1</v>
      </c>
      <c r="E105" s="72">
        <f t="shared" si="33"/>
        <v>1200</v>
      </c>
      <c r="F105" s="62">
        <f t="shared" si="34"/>
        <v>1200</v>
      </c>
      <c r="G105" s="37" t="s">
        <v>147</v>
      </c>
      <c r="H105" s="39">
        <v>2</v>
      </c>
      <c r="I105" s="64">
        <v>600</v>
      </c>
      <c r="J105" s="62">
        <f t="shared" si="35"/>
        <v>1200</v>
      </c>
      <c r="K105" s="120" t="s">
        <v>221</v>
      </c>
    </row>
    <row r="106" spans="1:11" ht="89.25" x14ac:dyDescent="0.25">
      <c r="A106" s="82" t="s">
        <v>136</v>
      </c>
      <c r="B106" s="67" t="s">
        <v>104</v>
      </c>
      <c r="C106" s="37" t="s">
        <v>8</v>
      </c>
      <c r="D106" s="33">
        <v>1</v>
      </c>
      <c r="E106" s="72">
        <f t="shared" si="33"/>
        <v>3000</v>
      </c>
      <c r="F106" s="62">
        <f t="shared" si="34"/>
        <v>3000</v>
      </c>
      <c r="G106" s="37" t="s">
        <v>147</v>
      </c>
      <c r="H106" s="39">
        <v>6</v>
      </c>
      <c r="I106" s="64">
        <v>500</v>
      </c>
      <c r="J106" s="62">
        <f t="shared" si="35"/>
        <v>3000</v>
      </c>
      <c r="K106" s="120" t="s">
        <v>221</v>
      </c>
    </row>
    <row r="107" spans="1:11" ht="69.75" customHeight="1" x14ac:dyDescent="0.25">
      <c r="A107" s="82" t="s">
        <v>137</v>
      </c>
      <c r="B107" s="42" t="s">
        <v>171</v>
      </c>
      <c r="C107" s="37" t="s">
        <v>8</v>
      </c>
      <c r="D107" s="33">
        <v>1</v>
      </c>
      <c r="E107" s="72">
        <f t="shared" si="33"/>
        <v>120</v>
      </c>
      <c r="F107" s="62">
        <f t="shared" si="34"/>
        <v>120</v>
      </c>
      <c r="G107" s="37" t="s">
        <v>147</v>
      </c>
      <c r="H107" s="33">
        <v>1</v>
      </c>
      <c r="I107" s="64">
        <v>120</v>
      </c>
      <c r="J107" s="62">
        <f t="shared" si="35"/>
        <v>120</v>
      </c>
      <c r="K107" s="120" t="s">
        <v>221</v>
      </c>
    </row>
    <row r="108" spans="1:11" ht="127.5" x14ac:dyDescent="0.25">
      <c r="A108" s="82" t="s">
        <v>138</v>
      </c>
      <c r="B108" s="34" t="s">
        <v>160</v>
      </c>
      <c r="C108" s="37" t="s">
        <v>8</v>
      </c>
      <c r="D108" s="33">
        <v>1</v>
      </c>
      <c r="E108" s="72">
        <f t="shared" si="33"/>
        <v>3330</v>
      </c>
      <c r="F108" s="62">
        <f t="shared" si="34"/>
        <v>3330</v>
      </c>
      <c r="G108" s="37" t="s">
        <v>109</v>
      </c>
      <c r="H108" s="33">
        <v>74</v>
      </c>
      <c r="I108" s="104">
        <v>45</v>
      </c>
      <c r="J108" s="62">
        <f t="shared" si="35"/>
        <v>3330</v>
      </c>
      <c r="K108" s="120" t="s">
        <v>221</v>
      </c>
    </row>
    <row r="109" spans="1:11" ht="89.25" x14ac:dyDescent="0.25">
      <c r="A109" s="82" t="s">
        <v>139</v>
      </c>
      <c r="B109" s="34" t="s">
        <v>105</v>
      </c>
      <c r="C109" s="37" t="s">
        <v>8</v>
      </c>
      <c r="D109" s="33">
        <v>1</v>
      </c>
      <c r="E109" s="72">
        <f t="shared" si="33"/>
        <v>210</v>
      </c>
      <c r="F109" s="62">
        <f t="shared" si="34"/>
        <v>210</v>
      </c>
      <c r="G109" s="37" t="s">
        <v>147</v>
      </c>
      <c r="H109" s="33">
        <v>1</v>
      </c>
      <c r="I109" s="44">
        <v>210</v>
      </c>
      <c r="J109" s="62">
        <f t="shared" si="35"/>
        <v>210</v>
      </c>
      <c r="K109" s="120" t="s">
        <v>221</v>
      </c>
    </row>
    <row r="110" spans="1:11" ht="81" customHeight="1" x14ac:dyDescent="0.25">
      <c r="A110" s="82" t="s">
        <v>140</v>
      </c>
      <c r="B110" s="52" t="s">
        <v>148</v>
      </c>
      <c r="C110" s="37" t="s">
        <v>8</v>
      </c>
      <c r="D110" s="33">
        <v>1</v>
      </c>
      <c r="E110" s="72">
        <f t="shared" si="33"/>
        <v>1400</v>
      </c>
      <c r="F110" s="62">
        <f t="shared" si="34"/>
        <v>1400</v>
      </c>
      <c r="G110" s="37" t="s">
        <v>147</v>
      </c>
      <c r="H110" s="33">
        <v>4</v>
      </c>
      <c r="I110" s="44">
        <v>350</v>
      </c>
      <c r="J110" s="62">
        <f t="shared" si="35"/>
        <v>1400</v>
      </c>
      <c r="K110" s="120" t="s">
        <v>221</v>
      </c>
    </row>
    <row r="111" spans="1:11" ht="81" customHeight="1" x14ac:dyDescent="0.25">
      <c r="A111" s="82" t="s">
        <v>150</v>
      </c>
      <c r="B111" s="52" t="s">
        <v>153</v>
      </c>
      <c r="C111" s="37" t="s">
        <v>115</v>
      </c>
      <c r="D111" s="33">
        <v>1</v>
      </c>
      <c r="E111" s="72">
        <f t="shared" si="33"/>
        <v>250</v>
      </c>
      <c r="F111" s="62">
        <f t="shared" ref="F111" si="39">E111*D111</f>
        <v>250</v>
      </c>
      <c r="G111" s="37" t="s">
        <v>147</v>
      </c>
      <c r="H111" s="33">
        <v>1</v>
      </c>
      <c r="I111" s="72">
        <v>250</v>
      </c>
      <c r="J111" s="62">
        <f t="shared" si="35"/>
        <v>250</v>
      </c>
      <c r="K111" s="120" t="s">
        <v>221</v>
      </c>
    </row>
    <row r="112" spans="1:11" ht="81" customHeight="1" x14ac:dyDescent="0.25">
      <c r="A112" s="82" t="s">
        <v>218</v>
      </c>
      <c r="B112" s="52" t="s">
        <v>219</v>
      </c>
      <c r="C112" s="37" t="s">
        <v>115</v>
      </c>
      <c r="D112" s="33">
        <v>1</v>
      </c>
      <c r="E112" s="72">
        <f t="shared" ref="E112" si="40">J112</f>
        <v>500</v>
      </c>
      <c r="F112" s="62">
        <f t="shared" ref="F112" si="41">E112*D112</f>
        <v>500</v>
      </c>
      <c r="G112" s="37" t="s">
        <v>115</v>
      </c>
      <c r="H112" s="39">
        <v>1</v>
      </c>
      <c r="I112" s="72">
        <v>500</v>
      </c>
      <c r="J112" s="62">
        <f t="shared" ref="J112" si="42">I112*H112</f>
        <v>500</v>
      </c>
      <c r="K112" s="120" t="s">
        <v>221</v>
      </c>
    </row>
    <row r="113" spans="1:13" x14ac:dyDescent="0.25">
      <c r="A113" s="150" t="s">
        <v>54</v>
      </c>
      <c r="B113" s="151"/>
      <c r="C113" s="151"/>
      <c r="D113" s="151"/>
      <c r="E113" s="152"/>
      <c r="F113" s="63">
        <f>SUM(F102:F111)</f>
        <v>16980</v>
      </c>
      <c r="H113"/>
      <c r="I113"/>
      <c r="J113" s="63">
        <f>SUM(J102:J112)</f>
        <v>17480</v>
      </c>
    </row>
    <row r="114" spans="1:13" ht="12" customHeight="1" x14ac:dyDescent="0.3">
      <c r="B114" s="12"/>
      <c r="C114" s="13"/>
      <c r="D114" s="93"/>
      <c r="F114" s="99"/>
      <c r="H114" s="14"/>
      <c r="I114" s="59"/>
      <c r="J114" s="60"/>
    </row>
    <row r="115" spans="1:13" ht="12" customHeight="1" x14ac:dyDescent="0.25">
      <c r="A115" s="83">
        <v>8</v>
      </c>
      <c r="B115" s="139" t="s">
        <v>183</v>
      </c>
      <c r="C115" s="140"/>
      <c r="D115" s="140"/>
      <c r="E115" s="140"/>
      <c r="F115" s="140"/>
      <c r="G115" s="140"/>
      <c r="H115" s="140"/>
      <c r="I115" s="140"/>
      <c r="J115" s="140"/>
    </row>
    <row r="116" spans="1:13" ht="64.5" x14ac:dyDescent="0.25">
      <c r="A116" s="82" t="s">
        <v>184</v>
      </c>
      <c r="B116" s="107" t="s">
        <v>185</v>
      </c>
      <c r="C116" s="37" t="s">
        <v>115</v>
      </c>
      <c r="D116" s="39">
        <v>1</v>
      </c>
      <c r="E116" s="72">
        <f t="shared" ref="E116:E117" si="43">J116</f>
        <v>5000</v>
      </c>
      <c r="F116" s="62">
        <f t="shared" ref="F116:F117" si="44">E116*D116</f>
        <v>5000</v>
      </c>
      <c r="G116" s="37" t="s">
        <v>115</v>
      </c>
      <c r="H116" s="39">
        <v>1</v>
      </c>
      <c r="I116" s="108">
        <v>5000</v>
      </c>
      <c r="J116" s="62">
        <f t="shared" ref="J116:J117" si="45">I116*H116</f>
        <v>5000</v>
      </c>
      <c r="K116" s="121" t="s">
        <v>223</v>
      </c>
    </row>
    <row r="117" spans="1:13" ht="89.25" x14ac:dyDescent="0.25">
      <c r="A117" s="82" t="s">
        <v>186</v>
      </c>
      <c r="B117" s="45" t="s">
        <v>187</v>
      </c>
      <c r="C117" s="37" t="s">
        <v>115</v>
      </c>
      <c r="D117" s="39">
        <v>1</v>
      </c>
      <c r="E117" s="72">
        <f t="shared" si="43"/>
        <v>500</v>
      </c>
      <c r="F117" s="62">
        <f t="shared" si="44"/>
        <v>500</v>
      </c>
      <c r="G117" s="37" t="s">
        <v>115</v>
      </c>
      <c r="H117" s="39">
        <v>1</v>
      </c>
      <c r="I117" s="108">
        <v>500</v>
      </c>
      <c r="J117" s="62">
        <f t="shared" si="45"/>
        <v>500</v>
      </c>
      <c r="K117" s="121" t="s">
        <v>223</v>
      </c>
    </row>
    <row r="118" spans="1:13" ht="12" customHeight="1" x14ac:dyDescent="0.25">
      <c r="A118" s="150" t="s">
        <v>188</v>
      </c>
      <c r="B118" s="151"/>
      <c r="C118" s="151"/>
      <c r="D118" s="151"/>
      <c r="E118" s="152"/>
      <c r="F118" s="63">
        <f>SUM(F116:F117)</f>
        <v>5500</v>
      </c>
      <c r="H118" s="14"/>
      <c r="I118" s="59"/>
      <c r="J118" s="63">
        <f>SUM(J116:J117)</f>
        <v>5500</v>
      </c>
    </row>
    <row r="119" spans="1:13" ht="12" customHeight="1" x14ac:dyDescent="0.3">
      <c r="B119" s="12"/>
      <c r="C119" s="13"/>
      <c r="D119" s="93"/>
      <c r="F119" s="99"/>
      <c r="H119" s="14"/>
      <c r="I119" s="59"/>
      <c r="J119" s="60"/>
    </row>
    <row r="120" spans="1:13" ht="12" customHeight="1" x14ac:dyDescent="0.3">
      <c r="B120" s="12"/>
      <c r="C120" s="13"/>
      <c r="D120" s="93"/>
      <c r="F120" s="99"/>
      <c r="H120" s="14"/>
      <c r="I120" s="59"/>
      <c r="J120" s="60"/>
    </row>
    <row r="121" spans="1:13" ht="21.95" customHeight="1" x14ac:dyDescent="0.25">
      <c r="A121" s="88"/>
      <c r="B121" s="159" t="s">
        <v>11</v>
      </c>
      <c r="C121" s="160"/>
      <c r="D121" s="160"/>
      <c r="E121" s="161"/>
      <c r="F121" s="10">
        <f>SUM(F99+F113+F80+F61+F42+F12+F118)</f>
        <v>361045</v>
      </c>
      <c r="G121" s="10"/>
      <c r="H121" s="10"/>
      <c r="I121" s="10"/>
      <c r="J121" s="10">
        <f>SUM(J99+J113+J80+J61+J42+J12+5000)</f>
        <v>436045</v>
      </c>
      <c r="L121" s="119">
        <f>J121*0.05</f>
        <v>21802.25</v>
      </c>
    </row>
    <row r="122" spans="1:13" ht="21.95" customHeight="1" x14ac:dyDescent="0.25">
      <c r="A122" s="85"/>
      <c r="B122" s="162" t="s">
        <v>12</v>
      </c>
      <c r="C122" s="163"/>
      <c r="D122" s="163"/>
      <c r="E122" s="164"/>
      <c r="F122" s="11">
        <f xml:space="preserve"> F121*0.2</f>
        <v>72209</v>
      </c>
      <c r="G122" s="15"/>
      <c r="H122"/>
      <c r="I122"/>
      <c r="J122" s="11">
        <f xml:space="preserve"> J121*0.2</f>
        <v>87209</v>
      </c>
    </row>
    <row r="123" spans="1:13" ht="20.100000000000001" customHeight="1" x14ac:dyDescent="0.25">
      <c r="A123" s="88"/>
      <c r="B123" s="159" t="s">
        <v>13</v>
      </c>
      <c r="C123" s="160"/>
      <c r="D123" s="160"/>
      <c r="E123" s="161"/>
      <c r="F123" s="10">
        <f>F121+F122</f>
        <v>433254</v>
      </c>
      <c r="G123" s="10"/>
      <c r="H123" s="10"/>
      <c r="I123" s="10"/>
      <c r="J123" s="10">
        <f>J121+J122</f>
        <v>523254</v>
      </c>
    </row>
    <row r="124" spans="1:13" x14ac:dyDescent="0.25">
      <c r="B124" s="9"/>
      <c r="C124" s="9"/>
      <c r="D124" s="96"/>
      <c r="E124" s="96"/>
      <c r="H124" s="9"/>
      <c r="I124" s="9"/>
    </row>
    <row r="125" spans="1:13" x14ac:dyDescent="0.25">
      <c r="A125" s="83">
        <v>7</v>
      </c>
      <c r="B125" s="165" t="s">
        <v>123</v>
      </c>
      <c r="C125" s="166"/>
      <c r="D125" s="166"/>
      <c r="E125" s="166"/>
      <c r="F125" s="166"/>
      <c r="G125" s="166"/>
      <c r="H125" s="166"/>
      <c r="I125" s="166"/>
      <c r="J125" s="166"/>
      <c r="K125"/>
      <c r="M125" s="122" t="s">
        <v>206</v>
      </c>
    </row>
    <row r="126" spans="1:13" s="57" customFormat="1" x14ac:dyDescent="0.25">
      <c r="A126" s="16" t="s">
        <v>141</v>
      </c>
      <c r="B126" s="58" t="s">
        <v>207</v>
      </c>
      <c r="C126" s="18"/>
      <c r="D126" s="61"/>
      <c r="E126" s="61"/>
      <c r="F126" s="61"/>
      <c r="G126" s="61"/>
      <c r="H126" s="61"/>
      <c r="I126" s="61"/>
      <c r="J126" s="61"/>
      <c r="K126" s="117"/>
      <c r="L126"/>
    </row>
    <row r="127" spans="1:13" s="69" customFormat="1" ht="106.5" customHeight="1" x14ac:dyDescent="0.25">
      <c r="A127" s="25" t="s">
        <v>142</v>
      </c>
      <c r="B127" s="34" t="s">
        <v>211</v>
      </c>
      <c r="C127" s="79" t="s">
        <v>106</v>
      </c>
      <c r="D127" s="68">
        <v>505</v>
      </c>
      <c r="E127" s="64">
        <v>20</v>
      </c>
      <c r="F127" s="62">
        <f>E127*D127</f>
        <v>10100</v>
      </c>
      <c r="G127" s="79" t="s">
        <v>106</v>
      </c>
      <c r="H127" s="68">
        <v>505</v>
      </c>
      <c r="I127" s="64">
        <v>20</v>
      </c>
      <c r="J127" s="62">
        <f>I127*H127</f>
        <v>10100</v>
      </c>
      <c r="K127" s="124" t="s">
        <v>221</v>
      </c>
    </row>
    <row r="128" spans="1:13" s="69" customFormat="1" ht="96.75" customHeight="1" x14ac:dyDescent="0.25">
      <c r="A128" s="25" t="s">
        <v>143</v>
      </c>
      <c r="B128" s="34" t="s">
        <v>202</v>
      </c>
      <c r="C128" s="79" t="s">
        <v>106</v>
      </c>
      <c r="D128" s="68">
        <v>505</v>
      </c>
      <c r="E128" s="64">
        <v>25</v>
      </c>
      <c r="F128" s="62">
        <f>E128*D128</f>
        <v>12625</v>
      </c>
      <c r="G128" s="79" t="s">
        <v>106</v>
      </c>
      <c r="H128" s="68">
        <v>505</v>
      </c>
      <c r="I128" s="64">
        <v>40</v>
      </c>
      <c r="J128" s="62">
        <f>I128*H128</f>
        <v>20200</v>
      </c>
      <c r="K128" s="124" t="s">
        <v>221</v>
      </c>
    </row>
    <row r="129" spans="1:13" x14ac:dyDescent="0.25">
      <c r="A129" s="150" t="s">
        <v>156</v>
      </c>
      <c r="B129" s="151"/>
      <c r="C129" s="151"/>
      <c r="D129" s="151"/>
      <c r="E129" s="152"/>
      <c r="F129" s="63">
        <f>SUM(F127:F128)</f>
        <v>22725</v>
      </c>
      <c r="H129"/>
      <c r="I129"/>
      <c r="J129" s="63">
        <f>SUM(J127:J128)</f>
        <v>30300</v>
      </c>
    </row>
    <row r="130" spans="1:13" s="57" customFormat="1" x14ac:dyDescent="0.25">
      <c r="A130" s="16" t="s">
        <v>228</v>
      </c>
      <c r="B130" s="58" t="s">
        <v>208</v>
      </c>
      <c r="C130" s="18"/>
      <c r="D130" s="61"/>
      <c r="E130" s="61"/>
      <c r="F130" s="61"/>
      <c r="G130" s="61"/>
      <c r="H130" s="61"/>
      <c r="I130" s="61"/>
      <c r="J130" s="61"/>
      <c r="K130" s="117"/>
      <c r="L130"/>
    </row>
    <row r="131" spans="1:13" ht="102" x14ac:dyDescent="0.25">
      <c r="A131" s="82" t="s">
        <v>229</v>
      </c>
      <c r="B131" s="113" t="s">
        <v>192</v>
      </c>
      <c r="C131" s="23" t="s">
        <v>8</v>
      </c>
      <c r="D131" s="55">
        <v>1</v>
      </c>
      <c r="E131" s="72">
        <f>J131</f>
        <v>3500</v>
      </c>
      <c r="F131" s="62">
        <f>E131*D131</f>
        <v>3500</v>
      </c>
      <c r="G131" s="23" t="s">
        <v>8</v>
      </c>
      <c r="H131" s="55">
        <v>1</v>
      </c>
      <c r="I131" s="64">
        <v>3500</v>
      </c>
      <c r="J131" s="62">
        <f>I131*H131</f>
        <v>3500</v>
      </c>
      <c r="K131" s="125" t="s">
        <v>222</v>
      </c>
    </row>
    <row r="132" spans="1:13" x14ac:dyDescent="0.25">
      <c r="A132" s="150" t="s">
        <v>156</v>
      </c>
      <c r="B132" s="151"/>
      <c r="C132" s="151"/>
      <c r="D132" s="151"/>
      <c r="E132" s="152"/>
      <c r="F132" s="63">
        <f>SUM(F130:F131)</f>
        <v>3500</v>
      </c>
      <c r="H132"/>
      <c r="I132"/>
      <c r="J132" s="63">
        <f>SUM(J130:J131)</f>
        <v>3500</v>
      </c>
    </row>
    <row r="133" spans="1:13" x14ac:dyDescent="0.25">
      <c r="A133"/>
      <c r="C133"/>
      <c r="D133"/>
      <c r="E133"/>
      <c r="F133"/>
      <c r="G133"/>
      <c r="H133"/>
      <c r="I133"/>
    </row>
    <row r="134" spans="1:13" ht="21.95" customHeight="1" x14ac:dyDescent="0.25">
      <c r="A134" s="88"/>
      <c r="B134" s="159" t="s">
        <v>209</v>
      </c>
      <c r="C134" s="160"/>
      <c r="D134" s="160"/>
      <c r="E134" s="161"/>
      <c r="F134" s="10" t="e">
        <f>F121+#REF!+F129</f>
        <v>#REF!</v>
      </c>
      <c r="G134" s="10"/>
      <c r="H134" s="10"/>
      <c r="I134" s="10"/>
      <c r="J134" s="10">
        <f>J121+J129+J132</f>
        <v>469845</v>
      </c>
      <c r="L134" s="119">
        <f>J134*0.05</f>
        <v>23492.25</v>
      </c>
    </row>
    <row r="135" spans="1:13" ht="21.95" customHeight="1" x14ac:dyDescent="0.25">
      <c r="A135" s="85"/>
      <c r="B135" s="162" t="s">
        <v>12</v>
      </c>
      <c r="C135" s="163"/>
      <c r="D135" s="163"/>
      <c r="E135" s="164"/>
      <c r="F135" s="11" t="e">
        <f xml:space="preserve"> F134*0.2</f>
        <v>#REF!</v>
      </c>
      <c r="G135" s="15"/>
      <c r="H135"/>
      <c r="I135"/>
      <c r="J135" s="11">
        <f xml:space="preserve"> J134*0.2</f>
        <v>93969</v>
      </c>
      <c r="L135" s="119">
        <f>L134+J134</f>
        <v>493337.25</v>
      </c>
    </row>
    <row r="136" spans="1:13" ht="20.100000000000001" customHeight="1" x14ac:dyDescent="0.25">
      <c r="A136" s="88"/>
      <c r="B136" s="159" t="s">
        <v>13</v>
      </c>
      <c r="C136" s="160"/>
      <c r="D136" s="160"/>
      <c r="E136" s="161"/>
      <c r="F136" s="10" t="e">
        <f>F134+F135</f>
        <v>#REF!</v>
      </c>
      <c r="G136" s="10"/>
      <c r="H136" s="10"/>
      <c r="I136" s="10"/>
      <c r="J136" s="10">
        <f>J134+J135</f>
        <v>563814</v>
      </c>
    </row>
    <row r="138" spans="1:13" s="57" customFormat="1" x14ac:dyDescent="0.25">
      <c r="A138" s="16" t="s">
        <v>230</v>
      </c>
      <c r="B138" s="58" t="s">
        <v>234</v>
      </c>
      <c r="C138" s="18"/>
      <c r="D138" s="61"/>
      <c r="E138" s="61"/>
      <c r="F138" s="61"/>
      <c r="G138" s="61"/>
      <c r="H138" s="61"/>
      <c r="I138" s="61"/>
      <c r="J138" s="61"/>
      <c r="K138" s="117"/>
      <c r="L138"/>
    </row>
    <row r="139" spans="1:13" s="22" customFormat="1" ht="140.25" x14ac:dyDescent="0.25">
      <c r="A139" s="82" t="s">
        <v>231</v>
      </c>
      <c r="B139" s="53" t="s">
        <v>233</v>
      </c>
      <c r="C139" s="23" t="s">
        <v>8</v>
      </c>
      <c r="D139" s="39">
        <v>1</v>
      </c>
      <c r="E139" s="46">
        <f>J139</f>
        <v>142835</v>
      </c>
      <c r="F139" s="62">
        <f>D139*E139</f>
        <v>142835</v>
      </c>
      <c r="G139" s="37" t="s">
        <v>106</v>
      </c>
      <c r="H139" s="39">
        <v>1855</v>
      </c>
      <c r="I139" s="46">
        <v>77</v>
      </c>
      <c r="J139" s="62">
        <f>H139*I139</f>
        <v>142835</v>
      </c>
      <c r="K139" s="120" t="s">
        <v>221</v>
      </c>
      <c r="L139" s="123"/>
      <c r="M139" s="122" t="s">
        <v>204</v>
      </c>
    </row>
    <row r="140" spans="1:13" x14ac:dyDescent="0.25">
      <c r="A140" s="150" t="s">
        <v>235</v>
      </c>
      <c r="B140" s="151"/>
      <c r="C140" s="151"/>
      <c r="D140" s="151"/>
      <c r="E140" s="152"/>
      <c r="F140" s="63">
        <f>SUM(F138:F139)</f>
        <v>142835</v>
      </c>
      <c r="H140"/>
      <c r="I140"/>
      <c r="J140" s="63">
        <f>SUM(J138:J139)</f>
        <v>142835</v>
      </c>
    </row>
  </sheetData>
  <mergeCells count="28">
    <mergeCell ref="A140:E140"/>
    <mergeCell ref="B134:E134"/>
    <mergeCell ref="B135:E135"/>
    <mergeCell ref="B136:E136"/>
    <mergeCell ref="A80:E80"/>
    <mergeCell ref="A99:E99"/>
    <mergeCell ref="B123:E123"/>
    <mergeCell ref="B121:E121"/>
    <mergeCell ref="B122:E122"/>
    <mergeCell ref="B82:J82"/>
    <mergeCell ref="B125:J125"/>
    <mergeCell ref="A129:E129"/>
    <mergeCell ref="B101:J101"/>
    <mergeCell ref="A113:E113"/>
    <mergeCell ref="A132:E132"/>
    <mergeCell ref="A118:E118"/>
    <mergeCell ref="B115:J115"/>
    <mergeCell ref="A1:I4"/>
    <mergeCell ref="B7:J7"/>
    <mergeCell ref="B14:J14"/>
    <mergeCell ref="B44:J44"/>
    <mergeCell ref="B63:J63"/>
    <mergeCell ref="A12:E12"/>
    <mergeCell ref="A5:F5"/>
    <mergeCell ref="A42:E42"/>
    <mergeCell ref="A61:E61"/>
    <mergeCell ref="B45:F45"/>
    <mergeCell ref="B15:E15"/>
  </mergeCells>
  <pageMargins left="0.28999999999999998" right="0.16" top="0.35433070866141736" bottom="0.47244094488188981" header="0.31496062992125984" footer="0.31496062992125984"/>
  <pageSetup paperSize="9" orientation="portrait" r:id="rId1"/>
  <rowBreaks count="5" manualBreakCount="5">
    <brk id="13" max="9" man="1"/>
    <brk id="43" max="9" man="1"/>
    <brk id="62" max="9" man="1"/>
    <brk id="81" max="9" man="1"/>
    <brk id="124" max="9"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X64"/>
  <sheetViews>
    <sheetView tabSelected="1" view="pageBreakPreview" topLeftCell="A56" zoomScale="130" zoomScaleNormal="130" zoomScaleSheetLayoutView="130" workbookViewId="0">
      <selection activeCell="B58" sqref="B58"/>
    </sheetView>
  </sheetViews>
  <sheetFormatPr baseColWidth="10" defaultColWidth="11.42578125" defaultRowHeight="15" x14ac:dyDescent="0.25"/>
  <cols>
    <col min="1" max="1" width="6" style="87" customWidth="1"/>
    <col min="2" max="2" width="56.7109375" customWidth="1"/>
    <col min="3" max="3" width="7.42578125" style="9" customWidth="1"/>
    <col min="4" max="4" width="10" style="134" customWidth="1"/>
    <col min="5" max="5" width="13.28515625" style="1" customWidth="1"/>
  </cols>
  <sheetData>
    <row r="1" spans="1:102" ht="23.25" customHeight="1" x14ac:dyDescent="0.25">
      <c r="A1" s="172" t="s">
        <v>290</v>
      </c>
      <c r="B1" s="172"/>
      <c r="C1" s="172"/>
      <c r="D1" s="172"/>
      <c r="E1" s="172"/>
    </row>
    <row r="2" spans="1:102" x14ac:dyDescent="0.25">
      <c r="A2" s="172"/>
      <c r="B2" s="172"/>
      <c r="C2" s="172"/>
      <c r="D2" s="172"/>
      <c r="E2" s="172"/>
    </row>
    <row r="3" spans="1:102" x14ac:dyDescent="0.25">
      <c r="A3" s="172"/>
      <c r="B3" s="172"/>
      <c r="C3" s="172"/>
      <c r="D3" s="172"/>
      <c r="E3" s="172"/>
    </row>
    <row r="4" spans="1:102" x14ac:dyDescent="0.25">
      <c r="A4" s="172"/>
      <c r="B4" s="172"/>
      <c r="C4" s="172"/>
      <c r="D4" s="172"/>
      <c r="E4" s="172"/>
    </row>
    <row r="5" spans="1:102" ht="16.5" customHeight="1" x14ac:dyDescent="0.3">
      <c r="A5" s="173" t="s">
        <v>293</v>
      </c>
      <c r="B5" s="173"/>
      <c r="C5" s="173"/>
      <c r="D5" s="173"/>
      <c r="E5" s="173"/>
    </row>
    <row r="6" spans="1:102" ht="33" x14ac:dyDescent="0.25">
      <c r="A6" s="81" t="s">
        <v>3</v>
      </c>
      <c r="B6" s="128" t="s">
        <v>0</v>
      </c>
      <c r="C6" s="128" t="s">
        <v>1</v>
      </c>
      <c r="D6" s="2" t="s">
        <v>2</v>
      </c>
      <c r="E6" s="3" t="s">
        <v>4</v>
      </c>
    </row>
    <row r="7" spans="1:102" ht="15" customHeight="1" x14ac:dyDescent="0.25">
      <c r="A7" s="127">
        <v>1</v>
      </c>
      <c r="B7" s="174" t="s">
        <v>9</v>
      </c>
      <c r="C7" s="174"/>
      <c r="D7" s="174"/>
      <c r="E7" s="174"/>
    </row>
    <row r="8" spans="1:102" s="22" customFormat="1" ht="89.25" x14ac:dyDescent="0.25">
      <c r="A8" s="82" t="s">
        <v>6</v>
      </c>
      <c r="B8" s="129" t="s">
        <v>46</v>
      </c>
      <c r="C8" s="55" t="s">
        <v>8</v>
      </c>
      <c r="D8" s="39">
        <v>1</v>
      </c>
      <c r="E8" s="62"/>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row>
    <row r="9" spans="1:102" s="22" customFormat="1" ht="178.5" x14ac:dyDescent="0.25">
      <c r="A9" s="82" t="s">
        <v>7</v>
      </c>
      <c r="B9" s="130" t="s">
        <v>272</v>
      </c>
      <c r="C9" s="55" t="s">
        <v>8</v>
      </c>
      <c r="D9" s="39">
        <v>1</v>
      </c>
      <c r="E9" s="62"/>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row>
    <row r="10" spans="1:102" s="22" customFormat="1" ht="76.5" x14ac:dyDescent="0.25">
      <c r="A10" s="82" t="s">
        <v>274</v>
      </c>
      <c r="B10" s="130" t="s">
        <v>271</v>
      </c>
      <c r="C10" s="55" t="s">
        <v>8</v>
      </c>
      <c r="D10" s="39">
        <v>1</v>
      </c>
      <c r="E10" s="62"/>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row>
    <row r="11" spans="1:102" s="22" customFormat="1" ht="76.5" x14ac:dyDescent="0.25">
      <c r="A11" s="82" t="s">
        <v>24</v>
      </c>
      <c r="B11" s="133" t="s">
        <v>275</v>
      </c>
      <c r="C11" s="55" t="s">
        <v>8</v>
      </c>
      <c r="D11" s="39">
        <v>1</v>
      </c>
      <c r="E11" s="62"/>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row>
    <row r="12" spans="1:102" s="22" customFormat="1" ht="114.75" x14ac:dyDescent="0.25">
      <c r="A12" s="82" t="s">
        <v>107</v>
      </c>
      <c r="B12" s="133" t="s">
        <v>276</v>
      </c>
      <c r="C12" s="55" t="s">
        <v>8</v>
      </c>
      <c r="D12" s="39">
        <v>1</v>
      </c>
      <c r="E12" s="6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row>
    <row r="13" spans="1:102" x14ac:dyDescent="0.25">
      <c r="A13" s="167" t="s">
        <v>5</v>
      </c>
      <c r="B13" s="168"/>
      <c r="C13" s="168"/>
      <c r="D13" s="168"/>
      <c r="E13" s="63">
        <f>SUM(E8:E12)</f>
        <v>0</v>
      </c>
    </row>
    <row r="14" spans="1:102" x14ac:dyDescent="0.25">
      <c r="A14" s="127">
        <v>2</v>
      </c>
      <c r="B14" s="145" t="s">
        <v>240</v>
      </c>
      <c r="C14" s="146"/>
      <c r="D14" s="146"/>
      <c r="E14" s="147"/>
    </row>
    <row r="15" spans="1:102" s="57" customFormat="1" x14ac:dyDescent="0.25">
      <c r="A15" s="84" t="s">
        <v>17</v>
      </c>
      <c r="B15" s="58" t="s">
        <v>241</v>
      </c>
      <c r="C15" s="131"/>
      <c r="D15" s="126"/>
      <c r="E15" s="61"/>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row>
    <row r="16" spans="1:102" s="57" customFormat="1" ht="89.25" x14ac:dyDescent="0.25">
      <c r="A16" s="82" t="s">
        <v>18</v>
      </c>
      <c r="B16" s="135" t="s">
        <v>259</v>
      </c>
      <c r="C16" s="55" t="s">
        <v>8</v>
      </c>
      <c r="D16" s="39">
        <v>1</v>
      </c>
      <c r="E16" s="62"/>
      <c r="F16" s="13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row>
    <row r="17" spans="1:102" ht="102" x14ac:dyDescent="0.25">
      <c r="A17" s="82" t="s">
        <v>26</v>
      </c>
      <c r="B17" s="52" t="s">
        <v>277</v>
      </c>
      <c r="C17" s="55" t="s">
        <v>8</v>
      </c>
      <c r="D17" s="39">
        <v>1</v>
      </c>
      <c r="E17" s="62"/>
    </row>
    <row r="18" spans="1:102" ht="89.25" x14ac:dyDescent="0.25">
      <c r="A18" s="82" t="s">
        <v>27</v>
      </c>
      <c r="B18" s="52" t="s">
        <v>278</v>
      </c>
      <c r="C18" s="55" t="s">
        <v>8</v>
      </c>
      <c r="D18" s="39">
        <v>1</v>
      </c>
      <c r="E18" s="62"/>
      <c r="F18" s="136"/>
    </row>
    <row r="19" spans="1:102" ht="140.25" x14ac:dyDescent="0.25">
      <c r="A19" s="82" t="s">
        <v>28</v>
      </c>
      <c r="B19" s="52" t="s">
        <v>273</v>
      </c>
      <c r="C19" s="55" t="s">
        <v>8</v>
      </c>
      <c r="D19" s="39">
        <v>1</v>
      </c>
      <c r="E19" s="62"/>
      <c r="F19" s="136"/>
    </row>
    <row r="20" spans="1:102" ht="102" x14ac:dyDescent="0.25">
      <c r="A20" s="82" t="s">
        <v>151</v>
      </c>
      <c r="B20" s="52" t="s">
        <v>260</v>
      </c>
      <c r="C20" s="55" t="s">
        <v>8</v>
      </c>
      <c r="D20" s="39">
        <v>1</v>
      </c>
      <c r="E20" s="62"/>
      <c r="F20" s="136"/>
    </row>
    <row r="21" spans="1:102" ht="89.25" x14ac:dyDescent="0.25">
      <c r="A21" s="82" t="s">
        <v>237</v>
      </c>
      <c r="B21" s="52" t="s">
        <v>261</v>
      </c>
      <c r="C21" s="55" t="s">
        <v>8</v>
      </c>
      <c r="D21" s="39">
        <v>1</v>
      </c>
      <c r="E21" s="62"/>
      <c r="F21" s="136"/>
    </row>
    <row r="22" spans="1:102" ht="102" x14ac:dyDescent="0.25">
      <c r="A22" s="82" t="s">
        <v>238</v>
      </c>
      <c r="B22" s="52" t="s">
        <v>254</v>
      </c>
      <c r="C22" s="55" t="s">
        <v>8</v>
      </c>
      <c r="D22" s="39">
        <v>1</v>
      </c>
      <c r="E22" s="62"/>
    </row>
    <row r="23" spans="1:102" ht="127.5" x14ac:dyDescent="0.25">
      <c r="A23" s="82" t="s">
        <v>242</v>
      </c>
      <c r="B23" s="52" t="s">
        <v>269</v>
      </c>
      <c r="C23" s="55" t="s">
        <v>8</v>
      </c>
      <c r="D23" s="39">
        <v>1</v>
      </c>
      <c r="E23" s="62"/>
      <c r="F23" s="136"/>
    </row>
    <row r="24" spans="1:102" s="57" customFormat="1" x14ac:dyDescent="0.25">
      <c r="A24" s="84" t="s">
        <v>55</v>
      </c>
      <c r="B24" s="58" t="s">
        <v>240</v>
      </c>
      <c r="C24" s="131"/>
      <c r="D24" s="126"/>
      <c r="E24" s="61"/>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row>
    <row r="25" spans="1:102" s="57" customFormat="1" ht="89.25" x14ac:dyDescent="0.25">
      <c r="A25" s="82" t="s">
        <v>56</v>
      </c>
      <c r="B25" s="135" t="s">
        <v>262</v>
      </c>
      <c r="C25" s="55" t="s">
        <v>8</v>
      </c>
      <c r="D25" s="39">
        <v>1</v>
      </c>
      <c r="E25" s="62"/>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row>
    <row r="26" spans="1:102" s="57" customFormat="1" ht="102" x14ac:dyDescent="0.25">
      <c r="A26" s="82" t="s">
        <v>57</v>
      </c>
      <c r="B26" s="52" t="s">
        <v>279</v>
      </c>
      <c r="C26" s="55" t="s">
        <v>8</v>
      </c>
      <c r="D26" s="39">
        <v>1</v>
      </c>
      <c r="E26" s="62"/>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row>
    <row r="27" spans="1:102" s="57" customFormat="1" ht="102" x14ac:dyDescent="0.25">
      <c r="A27" s="82" t="s">
        <v>58</v>
      </c>
      <c r="B27" s="52" t="s">
        <v>257</v>
      </c>
      <c r="C27" s="55" t="s">
        <v>8</v>
      </c>
      <c r="D27" s="39">
        <v>1</v>
      </c>
      <c r="E27" s="62"/>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row>
    <row r="28" spans="1:102" s="57" customFormat="1" ht="89.25" x14ac:dyDescent="0.25">
      <c r="A28" s="82" t="s">
        <v>59</v>
      </c>
      <c r="B28" s="52" t="s">
        <v>264</v>
      </c>
      <c r="C28" s="55" t="s">
        <v>8</v>
      </c>
      <c r="D28" s="39">
        <v>1</v>
      </c>
      <c r="E28" s="62"/>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row>
    <row r="29" spans="1:102" ht="102" x14ac:dyDescent="0.25">
      <c r="A29" s="82" t="s">
        <v>247</v>
      </c>
      <c r="B29" s="52" t="s">
        <v>255</v>
      </c>
      <c r="C29" s="55" t="s">
        <v>8</v>
      </c>
      <c r="D29" s="39">
        <v>1</v>
      </c>
      <c r="E29" s="62"/>
    </row>
    <row r="30" spans="1:102" s="57" customFormat="1" ht="89.25" x14ac:dyDescent="0.25">
      <c r="A30" s="82" t="s">
        <v>248</v>
      </c>
      <c r="B30" s="52" t="s">
        <v>243</v>
      </c>
      <c r="C30" s="55" t="s">
        <v>8</v>
      </c>
      <c r="D30" s="39">
        <v>1</v>
      </c>
      <c r="E30" s="62"/>
      <c r="F30" s="136"/>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row>
    <row r="31" spans="1:102" s="57" customFormat="1" ht="140.25" x14ac:dyDescent="0.25">
      <c r="A31" s="82" t="s">
        <v>263</v>
      </c>
      <c r="B31" s="52" t="s">
        <v>268</v>
      </c>
      <c r="C31" s="55" t="s">
        <v>8</v>
      </c>
      <c r="D31" s="39">
        <v>1</v>
      </c>
      <c r="E31" s="62"/>
      <c r="F31" s="136"/>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row>
    <row r="32" spans="1:102" x14ac:dyDescent="0.25">
      <c r="A32" s="167" t="s">
        <v>244</v>
      </c>
      <c r="B32" s="168"/>
      <c r="C32" s="168"/>
      <c r="D32" s="168"/>
      <c r="E32" s="63">
        <f>SUM(E16:E31)</f>
        <v>0</v>
      </c>
    </row>
    <row r="33" spans="1:102" x14ac:dyDescent="0.25">
      <c r="A33" s="127">
        <v>3</v>
      </c>
      <c r="B33" s="145" t="s">
        <v>245</v>
      </c>
      <c r="C33" s="146"/>
      <c r="D33" s="146"/>
      <c r="E33" s="147"/>
    </row>
    <row r="34" spans="1:102" s="57" customFormat="1" x14ac:dyDescent="0.25">
      <c r="A34" s="84" t="s">
        <v>70</v>
      </c>
      <c r="B34" s="58" t="s">
        <v>241</v>
      </c>
      <c r="C34" s="131"/>
      <c r="D34" s="126"/>
      <c r="E34" s="61"/>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row>
    <row r="35" spans="1:102" s="57" customFormat="1" ht="89.25" x14ac:dyDescent="0.25">
      <c r="A35" s="82" t="s">
        <v>72</v>
      </c>
      <c r="B35" s="135" t="s">
        <v>280</v>
      </c>
      <c r="C35" s="55" t="s">
        <v>8</v>
      </c>
      <c r="D35" s="39">
        <v>1</v>
      </c>
      <c r="E35" s="62"/>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row>
    <row r="36" spans="1:102" s="57" customFormat="1" ht="102" x14ac:dyDescent="0.25">
      <c r="A36" s="82" t="s">
        <v>71</v>
      </c>
      <c r="B36" s="52" t="s">
        <v>258</v>
      </c>
      <c r="C36" s="55" t="s">
        <v>8</v>
      </c>
      <c r="D36" s="39">
        <v>1</v>
      </c>
      <c r="E36" s="62"/>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row>
    <row r="37" spans="1:102" s="57" customFormat="1" ht="102" x14ac:dyDescent="0.25">
      <c r="A37" s="82" t="s">
        <v>73</v>
      </c>
      <c r="B37" s="52" t="s">
        <v>270</v>
      </c>
      <c r="C37" s="55" t="s">
        <v>8</v>
      </c>
      <c r="D37" s="39">
        <v>1</v>
      </c>
      <c r="E37" s="62"/>
      <c r="F37" s="136"/>
      <c r="G37" s="119"/>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row>
    <row r="38" spans="1:102" s="57" customFormat="1" x14ac:dyDescent="0.25">
      <c r="A38" s="84" t="s">
        <v>19</v>
      </c>
      <c r="B38" s="58" t="s">
        <v>249</v>
      </c>
      <c r="C38" s="131"/>
      <c r="D38" s="126"/>
      <c r="E38" s="61"/>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row>
    <row r="39" spans="1:102" s="57" customFormat="1" ht="89.25" x14ac:dyDescent="0.25">
      <c r="A39" s="82" t="s">
        <v>37</v>
      </c>
      <c r="B39" s="52" t="s">
        <v>256</v>
      </c>
      <c r="C39" s="55" t="s">
        <v>8</v>
      </c>
      <c r="D39" s="39">
        <v>1</v>
      </c>
      <c r="E39" s="62"/>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row>
    <row r="40" spans="1:102" s="57" customFormat="1" ht="102" x14ac:dyDescent="0.25">
      <c r="A40" s="82" t="s">
        <v>38</v>
      </c>
      <c r="B40" s="52" t="s">
        <v>281</v>
      </c>
      <c r="C40" s="55" t="s">
        <v>8</v>
      </c>
      <c r="D40" s="39">
        <v>1</v>
      </c>
      <c r="E40" s="62"/>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row>
    <row r="41" spans="1:102" s="57" customFormat="1" ht="89.25" x14ac:dyDescent="0.25">
      <c r="A41" s="82" t="s">
        <v>39</v>
      </c>
      <c r="B41" s="52" t="s">
        <v>266</v>
      </c>
      <c r="C41" s="55" t="s">
        <v>8</v>
      </c>
      <c r="D41" s="39">
        <v>1</v>
      </c>
      <c r="E41" s="62"/>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row>
    <row r="42" spans="1:102" s="57" customFormat="1" ht="89.25" x14ac:dyDescent="0.25">
      <c r="A42" s="82" t="s">
        <v>265</v>
      </c>
      <c r="B42" s="52" t="s">
        <v>251</v>
      </c>
      <c r="C42" s="55" t="s">
        <v>8</v>
      </c>
      <c r="D42" s="39">
        <v>1</v>
      </c>
      <c r="E42" s="6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row>
    <row r="43" spans="1:102" s="57" customFormat="1" x14ac:dyDescent="0.25">
      <c r="A43" s="84">
        <v>3.3</v>
      </c>
      <c r="B43" s="58" t="s">
        <v>250</v>
      </c>
      <c r="C43" s="131"/>
      <c r="D43" s="126"/>
      <c r="E43" s="61"/>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row>
    <row r="44" spans="1:102" s="57" customFormat="1" ht="89.25" x14ac:dyDescent="0.25">
      <c r="A44" s="82" t="s">
        <v>40</v>
      </c>
      <c r="B44" s="52" t="s">
        <v>256</v>
      </c>
      <c r="C44" s="55" t="s">
        <v>8</v>
      </c>
      <c r="D44" s="39">
        <v>1</v>
      </c>
      <c r="E44" s="62"/>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row>
    <row r="45" spans="1:102" s="57" customFormat="1" ht="114.75" x14ac:dyDescent="0.25">
      <c r="A45" s="82" t="s">
        <v>74</v>
      </c>
      <c r="B45" s="52" t="s">
        <v>282</v>
      </c>
      <c r="C45" s="55" t="s">
        <v>8</v>
      </c>
      <c r="D45" s="39">
        <v>1</v>
      </c>
      <c r="E45" s="62"/>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row>
    <row r="46" spans="1:102" s="57" customFormat="1" ht="89.25" x14ac:dyDescent="0.25">
      <c r="A46" s="82" t="s">
        <v>41</v>
      </c>
      <c r="B46" s="52" t="s">
        <v>252</v>
      </c>
      <c r="C46" s="55" t="s">
        <v>8</v>
      </c>
      <c r="D46" s="39">
        <v>1</v>
      </c>
      <c r="E46" s="62"/>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row>
    <row r="47" spans="1:102" s="57" customFormat="1" ht="89.25" x14ac:dyDescent="0.25">
      <c r="A47" s="82" t="s">
        <v>75</v>
      </c>
      <c r="B47" s="52" t="s">
        <v>283</v>
      </c>
      <c r="C47" s="55" t="s">
        <v>8</v>
      </c>
      <c r="D47" s="39">
        <v>1</v>
      </c>
      <c r="E47" s="62"/>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row>
    <row r="48" spans="1:102" s="57" customFormat="1" ht="76.5" x14ac:dyDescent="0.25">
      <c r="A48" s="82" t="s">
        <v>253</v>
      </c>
      <c r="B48" s="52" t="s">
        <v>284</v>
      </c>
      <c r="C48" s="55" t="s">
        <v>8</v>
      </c>
      <c r="D48" s="39">
        <v>1</v>
      </c>
      <c r="E48" s="62"/>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row>
    <row r="49" spans="1:5" ht="89.25" x14ac:dyDescent="0.25">
      <c r="A49" s="82" t="s">
        <v>267</v>
      </c>
      <c r="B49" s="52" t="s">
        <v>285</v>
      </c>
      <c r="C49" s="55" t="s">
        <v>8</v>
      </c>
      <c r="D49" s="39">
        <v>1</v>
      </c>
      <c r="E49" s="62"/>
    </row>
    <row r="50" spans="1:5" x14ac:dyDescent="0.25">
      <c r="A50" s="167" t="s">
        <v>246</v>
      </c>
      <c r="B50" s="168"/>
      <c r="C50" s="168"/>
      <c r="D50" s="168"/>
      <c r="E50" s="63">
        <f>SUM(E35:E49)</f>
        <v>0</v>
      </c>
    </row>
    <row r="51" spans="1:5" ht="12" customHeight="1" x14ac:dyDescent="0.25">
      <c r="A51" s="127">
        <v>4</v>
      </c>
      <c r="B51" s="175" t="s">
        <v>183</v>
      </c>
      <c r="C51" s="175"/>
      <c r="D51" s="175"/>
      <c r="E51" s="175"/>
    </row>
    <row r="52" spans="1:5" ht="78" customHeight="1" x14ac:dyDescent="0.25">
      <c r="A52" s="82" t="s">
        <v>44</v>
      </c>
      <c r="B52" s="132" t="s">
        <v>239</v>
      </c>
      <c r="C52" s="55" t="s">
        <v>8</v>
      </c>
      <c r="D52" s="39">
        <v>1</v>
      </c>
      <c r="E52" s="62"/>
    </row>
    <row r="53" spans="1:5" ht="76.5" x14ac:dyDescent="0.25">
      <c r="A53" s="82" t="s">
        <v>82</v>
      </c>
      <c r="B53" s="130" t="s">
        <v>236</v>
      </c>
      <c r="C53" s="55" t="s">
        <v>8</v>
      </c>
      <c r="D53" s="39">
        <v>1</v>
      </c>
      <c r="E53" s="62"/>
    </row>
    <row r="54" spans="1:5" ht="12" customHeight="1" x14ac:dyDescent="0.25">
      <c r="A54" s="167" t="s">
        <v>188</v>
      </c>
      <c r="B54" s="168"/>
      <c r="C54" s="168"/>
      <c r="D54" s="168"/>
      <c r="E54" s="63">
        <f>SUM(E52:E53)</f>
        <v>0</v>
      </c>
    </row>
    <row r="55" spans="1:5" ht="21.95" customHeight="1" x14ac:dyDescent="0.25">
      <c r="A55" s="169" t="s">
        <v>11</v>
      </c>
      <c r="B55" s="170"/>
      <c r="C55" s="170"/>
      <c r="D55" s="170"/>
      <c r="E55" s="10">
        <f>E13+E32+E50+E54</f>
        <v>0</v>
      </c>
    </row>
    <row r="56" spans="1:5" x14ac:dyDescent="0.25">
      <c r="A56" s="127">
        <v>5</v>
      </c>
      <c r="B56" s="171" t="s">
        <v>294</v>
      </c>
      <c r="C56" s="171"/>
      <c r="D56" s="171"/>
      <c r="E56" s="171"/>
    </row>
    <row r="57" spans="1:5" ht="86.25" customHeight="1" x14ac:dyDescent="0.25">
      <c r="A57" s="82" t="s">
        <v>86</v>
      </c>
      <c r="B57" s="130" t="s">
        <v>297</v>
      </c>
      <c r="C57" s="55" t="s">
        <v>8</v>
      </c>
      <c r="D57" s="39">
        <v>1</v>
      </c>
      <c r="E57" s="62"/>
    </row>
    <row r="58" spans="1:5" ht="114.75" x14ac:dyDescent="0.25">
      <c r="A58" s="82" t="s">
        <v>87</v>
      </c>
      <c r="B58" s="52" t="s">
        <v>287</v>
      </c>
      <c r="C58" s="55" t="s">
        <v>8</v>
      </c>
      <c r="D58" s="39">
        <v>1</v>
      </c>
      <c r="E58" s="62"/>
    </row>
    <row r="59" spans="1:5" ht="102" x14ac:dyDescent="0.25">
      <c r="A59" s="82" t="s">
        <v>88</v>
      </c>
      <c r="B59" s="52" t="s">
        <v>286</v>
      </c>
      <c r="C59" s="55" t="s">
        <v>8</v>
      </c>
      <c r="D59" s="39">
        <v>1</v>
      </c>
      <c r="E59" s="62"/>
    </row>
    <row r="60" spans="1:5" ht="63.75" x14ac:dyDescent="0.25">
      <c r="A60" s="82" t="s">
        <v>289</v>
      </c>
      <c r="B60" s="52" t="s">
        <v>288</v>
      </c>
      <c r="C60" s="55" t="s">
        <v>8</v>
      </c>
      <c r="D60" s="39">
        <v>1</v>
      </c>
      <c r="E60" s="62"/>
    </row>
    <row r="61" spans="1:5" ht="21.95" customHeight="1" x14ac:dyDescent="0.25">
      <c r="A61" s="167" t="s">
        <v>295</v>
      </c>
      <c r="B61" s="168"/>
      <c r="C61" s="168"/>
      <c r="D61" s="168"/>
      <c r="E61" s="63">
        <f>SUM(E57:E60)</f>
        <v>0</v>
      </c>
    </row>
    <row r="62" spans="1:5" ht="16.5" x14ac:dyDescent="0.25">
      <c r="A62" s="169" t="s">
        <v>296</v>
      </c>
      <c r="B62" s="170"/>
      <c r="C62" s="170"/>
      <c r="D62" s="170"/>
      <c r="E62" s="10">
        <f>E55+E61</f>
        <v>0</v>
      </c>
    </row>
    <row r="64" spans="1:5" x14ac:dyDescent="0.25">
      <c r="A64" s="138" t="s">
        <v>291</v>
      </c>
      <c r="B64" s="137"/>
      <c r="C64" t="s">
        <v>292</v>
      </c>
    </row>
  </sheetData>
  <mergeCells count="14">
    <mergeCell ref="A61:D61"/>
    <mergeCell ref="A62:D62"/>
    <mergeCell ref="B56:E56"/>
    <mergeCell ref="A1:E4"/>
    <mergeCell ref="A5:E5"/>
    <mergeCell ref="B7:E7"/>
    <mergeCell ref="A13:D13"/>
    <mergeCell ref="A50:D50"/>
    <mergeCell ref="B51:E51"/>
    <mergeCell ref="B14:E14"/>
    <mergeCell ref="A55:D55"/>
    <mergeCell ref="A54:D54"/>
    <mergeCell ref="B33:E33"/>
    <mergeCell ref="A32:D32"/>
  </mergeCells>
  <pageMargins left="0.28999999999999998" right="0.16" top="0.35433070866141736" bottom="0.47244094488188981" header="0.31496062992125984" footer="0.31496062992125984"/>
  <pageSetup paperSize="9" fitToHeight="0" orientation="portrait" r:id="rId1"/>
  <rowBreaks count="6" manualBreakCount="6">
    <brk id="13" max="4" man="1"/>
    <brk id="20" max="4" man="1"/>
    <brk id="23" max="4" man="1"/>
    <brk id="32" max="4" man="1"/>
    <brk id="42" max="4" man="1"/>
    <brk id="50"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DPGF </vt:lpstr>
      <vt:lpstr>DPGF!Zone_d_impression</vt:lpstr>
      <vt:lpstr>'DPGF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DPGF</dc:title>
  <dc:creator>G2C Ingenierie</dc:creator>
  <cp:lastModifiedBy>Thibault BETARD</cp:lastModifiedBy>
  <cp:lastPrinted>2024-05-30T13:05:14Z</cp:lastPrinted>
  <dcterms:created xsi:type="dcterms:W3CDTF">2015-11-15T10:48:29Z</dcterms:created>
  <dcterms:modified xsi:type="dcterms:W3CDTF">2024-11-18T15:24:34Z</dcterms:modified>
</cp:coreProperties>
</file>