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O:\2018\18051 ANGLEFORT\CHICANE\DCE\2024\dossier PDF\"/>
    </mc:Choice>
  </mc:AlternateContent>
  <xr:revisionPtr revIDLastSave="0" documentId="8_{1B4FD500-E569-4811-8A7F-665D6770081D}" xr6:coauthVersionLast="47" xr6:coauthVersionMax="47" xr10:uidLastSave="{00000000-0000-0000-0000-000000000000}"/>
  <bookViews>
    <workbookView xWindow="33090" yWindow="840" windowWidth="18015" windowHeight="13935" xr2:uid="{B514AECF-9D36-455A-B4D5-FFDC64667C3F}"/>
  </bookViews>
  <sheets>
    <sheet name="DQE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2" i="2" l="1"/>
  <c r="F141" i="2"/>
  <c r="F140" i="2"/>
  <c r="F138" i="2"/>
  <c r="F136" i="2"/>
  <c r="F132" i="2"/>
  <c r="F131" i="2"/>
  <c r="F129" i="2"/>
  <c r="F127" i="2"/>
  <c r="F133" i="2" s="1"/>
  <c r="D153" i="2" s="1"/>
  <c r="F123" i="2"/>
  <c r="F122" i="2"/>
  <c r="F121" i="2"/>
  <c r="F120" i="2"/>
  <c r="F117" i="2"/>
  <c r="F116" i="2"/>
  <c r="F112" i="2"/>
  <c r="F110" i="2"/>
  <c r="F109" i="2"/>
  <c r="F107" i="2"/>
  <c r="F106" i="2"/>
  <c r="F104" i="2"/>
  <c r="F103" i="2"/>
  <c r="F102" i="2"/>
  <c r="F99" i="2"/>
  <c r="F97" i="2"/>
  <c r="F96" i="2"/>
  <c r="F95" i="2"/>
  <c r="F93" i="2"/>
  <c r="F91" i="2"/>
  <c r="F90" i="2"/>
  <c r="F88" i="2"/>
  <c r="F86" i="2"/>
  <c r="F85" i="2"/>
  <c r="F80" i="2"/>
  <c r="F79" i="2"/>
  <c r="F78" i="2"/>
  <c r="F77" i="2"/>
  <c r="F75" i="2"/>
  <c r="F74" i="2"/>
  <c r="F73" i="2"/>
  <c r="F70" i="2"/>
  <c r="F69" i="2"/>
  <c r="F68" i="2"/>
  <c r="F67" i="2"/>
  <c r="F66" i="2"/>
  <c r="F64" i="2"/>
  <c r="F63" i="2"/>
  <c r="F62" i="2"/>
  <c r="F61" i="2"/>
  <c r="F59" i="2"/>
  <c r="F58" i="2"/>
  <c r="F57" i="2"/>
  <c r="F56" i="2"/>
  <c r="F55" i="2"/>
  <c r="F54" i="2"/>
  <c r="F53" i="2"/>
  <c r="F52" i="2"/>
  <c r="F50" i="2"/>
  <c r="F49" i="2"/>
  <c r="F48" i="2"/>
  <c r="F47" i="2"/>
  <c r="F45" i="2"/>
  <c r="F41" i="2"/>
  <c r="F40" i="2"/>
  <c r="F39" i="2"/>
  <c r="F38" i="2"/>
  <c r="F37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16" i="2"/>
  <c r="F15" i="2"/>
  <c r="F14" i="2"/>
  <c r="F13" i="2"/>
  <c r="F12" i="2"/>
  <c r="F11" i="2"/>
  <c r="F10" i="2"/>
  <c r="F9" i="2"/>
  <c r="F8" i="2"/>
  <c r="F113" i="2" l="1"/>
  <c r="D151" i="2" s="1"/>
  <c r="F124" i="2"/>
  <c r="D152" i="2" s="1"/>
  <c r="F152" i="2" s="1"/>
  <c r="F17" i="2"/>
  <c r="F143" i="2"/>
  <c r="D154" i="2" s="1"/>
  <c r="F81" i="2"/>
  <c r="D150" i="2" s="1"/>
  <c r="F42" i="2"/>
  <c r="D149" i="2" s="1"/>
  <c r="E152" i="2"/>
  <c r="F153" i="2"/>
  <c r="E153" i="2"/>
  <c r="F151" i="2"/>
  <c r="E151" i="2"/>
  <c r="D155" i="2"/>
  <c r="D148" i="2"/>
  <c r="F149" i="2"/>
  <c r="E149" i="2"/>
  <c r="F154" i="2"/>
  <c r="E154" i="2"/>
  <c r="F150" i="2"/>
  <c r="E150" i="2"/>
  <c r="F155" i="2" l="1"/>
  <c r="E155" i="2"/>
  <c r="F148" i="2"/>
  <c r="E148" i="2"/>
</calcChain>
</file>

<file path=xl/sharedStrings.xml><?xml version="1.0" encoding="utf-8"?>
<sst xmlns="http://schemas.openxmlformats.org/spreadsheetml/2006/main" count="378" uniqueCount="243">
  <si>
    <t>Les prix mentionnés dans ce document s'entendent 'Hors Taxes' (sauf lignes particulières 'T.V.A' et 'T.T.C')</t>
  </si>
  <si>
    <t>ESTIMATION DES TRAVAUX Tranche unique</t>
  </si>
  <si>
    <t>n°</t>
  </si>
  <si>
    <t>Désignation</t>
  </si>
  <si>
    <t>Unité</t>
  </si>
  <si>
    <t>Quantité</t>
  </si>
  <si>
    <t>Prix €</t>
  </si>
  <si>
    <t>Total €</t>
  </si>
  <si>
    <t/>
  </si>
  <si>
    <t>1. PREPARATION DU CHANTIER</t>
  </si>
  <si>
    <t>100</t>
  </si>
  <si>
    <t>Installations de chantier-Signalisation-Sécurité.</t>
  </si>
  <si>
    <t>forfait</t>
  </si>
  <si>
    <t>101</t>
  </si>
  <si>
    <t>Intervention à proximité des réseaux : Marquage piquetage</t>
  </si>
  <si>
    <t>102</t>
  </si>
  <si>
    <t xml:space="preserve">Intervention à proximité des réseaux: Investigations complémentaires sans tranchée </t>
  </si>
  <si>
    <t>103</t>
  </si>
  <si>
    <t>Constat d'huissier</t>
  </si>
  <si>
    <t>104</t>
  </si>
  <si>
    <t>Implantation et piquetage des ouvrages</t>
  </si>
  <si>
    <t>105</t>
  </si>
  <si>
    <t>Livraison du terrain en fin de chantier</t>
  </si>
  <si>
    <t>106</t>
  </si>
  <si>
    <t>Réalisation et mise en place d'un panneau d'affichage</t>
  </si>
  <si>
    <t>107</t>
  </si>
  <si>
    <t>Plan de récolement</t>
  </si>
  <si>
    <t>108</t>
  </si>
  <si>
    <t>Terrassement en sondages</t>
  </si>
  <si>
    <t>u</t>
  </si>
  <si>
    <t>TOTAL 1. PREPARATION DU CHANTIER</t>
  </si>
  <si>
    <t>H.T.</t>
  </si>
  <si>
    <t>2. TERRASSEMENTS GENERAUX</t>
  </si>
  <si>
    <t>Terre végétale</t>
  </si>
  <si>
    <t>109</t>
  </si>
  <si>
    <t>Décapage de la terre végétale</t>
  </si>
  <si>
    <t>m³</t>
  </si>
  <si>
    <t>110</t>
  </si>
  <si>
    <t>Mise en place de terre végétale</t>
  </si>
  <si>
    <t>111</t>
  </si>
  <si>
    <t>Abattage d'arbres</t>
  </si>
  <si>
    <t>112</t>
  </si>
  <si>
    <t>Dessouchage d'arbres</t>
  </si>
  <si>
    <t>113</t>
  </si>
  <si>
    <t>Arrachage de haie.</t>
  </si>
  <si>
    <t>m²</t>
  </si>
  <si>
    <t>114</t>
  </si>
  <si>
    <t>Dépose d'élément de mobilier urbain</t>
  </si>
  <si>
    <t>115</t>
  </si>
  <si>
    <t>Dépose de la glissière métal-bois</t>
  </si>
  <si>
    <t>116</t>
  </si>
  <si>
    <t>Dépose de bordures.</t>
  </si>
  <si>
    <t>ml</t>
  </si>
  <si>
    <t>117</t>
  </si>
  <si>
    <t xml:space="preserve">Démolition de chaussée existante </t>
  </si>
  <si>
    <t>118</t>
  </si>
  <si>
    <t>Déblais normaux</t>
  </si>
  <si>
    <t>119</t>
  </si>
  <si>
    <t>Substitution de matériaux.</t>
  </si>
  <si>
    <t>120</t>
  </si>
  <si>
    <t xml:space="preserve">Géotextile anticontaminant </t>
  </si>
  <si>
    <t>121</t>
  </si>
  <si>
    <t>Confection d'un fossé en terre</t>
  </si>
  <si>
    <t>122</t>
  </si>
  <si>
    <t>Murette de souténement préfabriquée H-80cm</t>
  </si>
  <si>
    <t>123</t>
  </si>
  <si>
    <t>Murette de souténement préfabriquée H-60cm</t>
  </si>
  <si>
    <t>GRAVES</t>
  </si>
  <si>
    <t>124</t>
  </si>
  <si>
    <t>Grave 0/250 de fondation</t>
  </si>
  <si>
    <t>125</t>
  </si>
  <si>
    <t>Grave 0/80 de fondation</t>
  </si>
  <si>
    <t>126</t>
  </si>
  <si>
    <t>Grave semi-concassée 0/31,5</t>
  </si>
  <si>
    <t>127</t>
  </si>
  <si>
    <t>Grave semi-concassée 0/20</t>
  </si>
  <si>
    <t>128</t>
  </si>
  <si>
    <t>Contrôles de laboratoire géotechnique</t>
  </si>
  <si>
    <t>TOTAL 2. TERRASSEMENTS GENERAUX</t>
  </si>
  <si>
    <t>3. VOIRIE</t>
  </si>
  <si>
    <t>129</t>
  </si>
  <si>
    <t>Reprofilage et préparation de la couche de roulement existante.</t>
  </si>
  <si>
    <t>Remise à niveau ou remplacement d'ouvrages existants.</t>
  </si>
  <si>
    <t>130</t>
  </si>
  <si>
    <t>Mise à niveau et remplacement du tampon existant par un Tampon Fonte Classe D 400 EN 124 articulé verrouillable muni de coffre de manœuvre</t>
  </si>
  <si>
    <t>131</t>
  </si>
  <si>
    <t>Mise à niveau et remplacement du tampon existant par un Tampon Fonte Classe C250  EN 124 articulé verouillable muni de coffre de manœuvre</t>
  </si>
  <si>
    <t>132</t>
  </si>
  <si>
    <t>La mise à niveau des bouches à clef.</t>
  </si>
  <si>
    <t>133</t>
  </si>
  <si>
    <t>Préparation pour pose de bordures ou de caniveau en rive de chaussée</t>
  </si>
  <si>
    <t>Bordure de trottoirs</t>
  </si>
  <si>
    <t>134</t>
  </si>
  <si>
    <t>Type P1</t>
  </si>
  <si>
    <t>135</t>
  </si>
  <si>
    <t xml:space="preserve">Type T2 </t>
  </si>
  <si>
    <t>136</t>
  </si>
  <si>
    <t>Type CS2</t>
  </si>
  <si>
    <t>137</t>
  </si>
  <si>
    <t>Type ilot I2</t>
  </si>
  <si>
    <t>138</t>
  </si>
  <si>
    <t>Grave Bitume 0/14</t>
  </si>
  <si>
    <t>tonne</t>
  </si>
  <si>
    <t>139</t>
  </si>
  <si>
    <t>Imprégnation</t>
  </si>
  <si>
    <t>140</t>
  </si>
  <si>
    <t>Accrochage</t>
  </si>
  <si>
    <t>141</t>
  </si>
  <si>
    <t>Bicouche sur chaussée: réfection provisoire</t>
  </si>
  <si>
    <t xml:space="preserve">Béton Bitumineux </t>
  </si>
  <si>
    <t>142</t>
  </si>
  <si>
    <t>BBMB 3 0/10 sur chaussée</t>
  </si>
  <si>
    <t>143</t>
  </si>
  <si>
    <t>BBSG sur trottoir</t>
  </si>
  <si>
    <t>144</t>
  </si>
  <si>
    <t>BBSG sur chaussée</t>
  </si>
  <si>
    <t>145</t>
  </si>
  <si>
    <t>Revêtement en résine gravillonnée colorée.</t>
  </si>
  <si>
    <t>Signalisation horizontale</t>
  </si>
  <si>
    <t>146</t>
  </si>
  <si>
    <t>Largeur 15 cm</t>
  </si>
  <si>
    <t>147</t>
  </si>
  <si>
    <t>Au mètre carré</t>
  </si>
  <si>
    <t>148</t>
  </si>
  <si>
    <t>Bande d'éveil à la vigilance</t>
  </si>
  <si>
    <t>149</t>
  </si>
  <si>
    <t>Logo  Piéton, Vélo, Flêche</t>
  </si>
  <si>
    <t>150</t>
  </si>
  <si>
    <t>Plots rétroréfléchissants de chaussée</t>
  </si>
  <si>
    <t>Signalisation verticale</t>
  </si>
  <si>
    <t>Panneau indicateur routier</t>
  </si>
  <si>
    <t>151</t>
  </si>
  <si>
    <t>Dépose et repose d'ensemble indicateur en site urbain</t>
  </si>
  <si>
    <t>152</t>
  </si>
  <si>
    <t xml:space="preserve">Ensemble indicateur de signalisation routiére verticale </t>
  </si>
  <si>
    <t>153</t>
  </si>
  <si>
    <t>Potelets de signalisation PMR</t>
  </si>
  <si>
    <t>Contrôles de laboratoire</t>
  </si>
  <si>
    <t>154</t>
  </si>
  <si>
    <t>Carottages</t>
  </si>
  <si>
    <t>155</t>
  </si>
  <si>
    <t>Mesure de masse volumique moyenne apparente au gammadensimètre</t>
  </si>
  <si>
    <t>156</t>
  </si>
  <si>
    <t>Contrôle du compactage de stranchées par pénétromètre dynamique léger</t>
  </si>
  <si>
    <t>157</t>
  </si>
  <si>
    <t>Mesure de l'adhérence des chaussées (PMT)</t>
  </si>
  <si>
    <t>TOTAL 3. VOIRIE</t>
  </si>
  <si>
    <t>4. ASSAINISSEMENT ( EP)</t>
  </si>
  <si>
    <t>Fouille en tranchée</t>
  </si>
  <si>
    <t>158</t>
  </si>
  <si>
    <t>- pour canalisation d'un diamètre intérieur inférieur ou égal à 600mm</t>
  </si>
  <si>
    <t>159</t>
  </si>
  <si>
    <t>Grave ciment en tranchée</t>
  </si>
  <si>
    <t>Passage d'obstacles</t>
  </si>
  <si>
    <t>160</t>
  </si>
  <si>
    <t>Câble, fourreaux, réseaux; maconneries de diamétre &lt;500 mm</t>
  </si>
  <si>
    <t>Gravier 0/20 pour lit de pose.</t>
  </si>
  <si>
    <t>161</t>
  </si>
  <si>
    <t>-Pour canalisation d'un diamètre intérieur inférieur ou égal à 305 mm,</t>
  </si>
  <si>
    <t>162</t>
  </si>
  <si>
    <t>Grave tout-venant 0/80 en tranchée</t>
  </si>
  <si>
    <t>163</t>
  </si>
  <si>
    <t>- pour un diamètre de 200 mm extérieur,</t>
  </si>
  <si>
    <t>Collecteur en béton armé</t>
  </si>
  <si>
    <t>164</t>
  </si>
  <si>
    <t>-Série 135 A - Diamètre 400 mm.</t>
  </si>
  <si>
    <t>165</t>
  </si>
  <si>
    <t>Raccordement sur conduite existante</t>
  </si>
  <si>
    <t>166</t>
  </si>
  <si>
    <t>Raccordement au réseau (regard)</t>
  </si>
  <si>
    <t>Bouche d'égout (E.P.)</t>
  </si>
  <si>
    <t>167</t>
  </si>
  <si>
    <t>- Munie d'un avaloir profil T</t>
  </si>
  <si>
    <t>Regard à Grille</t>
  </si>
  <si>
    <t>Grilles classe C250</t>
  </si>
  <si>
    <t>168</t>
  </si>
  <si>
    <t xml:space="preserve">-Dimensions intérieures 0.55 x 0.55 mètre </t>
  </si>
  <si>
    <t>169</t>
  </si>
  <si>
    <t>Plus-value pour décantation</t>
  </si>
  <si>
    <t>170</t>
  </si>
  <si>
    <t>Caniveau à grille fonte préfabriqué 15cm</t>
  </si>
  <si>
    <t>Regard de visite circulaire préfabriqué</t>
  </si>
  <si>
    <t>171</t>
  </si>
  <si>
    <t>Regard diamètre 1000 mm</t>
  </si>
  <si>
    <t>172</t>
  </si>
  <si>
    <t>Plus-value pour pose sur une conduite en service</t>
  </si>
  <si>
    <t>Cadre et tampon fonte</t>
  </si>
  <si>
    <t>173</t>
  </si>
  <si>
    <t>- Classe C 250  articulé verrouillable avec cadre  rond.</t>
  </si>
  <si>
    <t>174</t>
  </si>
  <si>
    <t>Tête d'aqueduc de sécurité</t>
  </si>
  <si>
    <t xml:space="preserve">ETUDES ESSAIS CONTROLES </t>
  </si>
  <si>
    <t>175</t>
  </si>
  <si>
    <t xml:space="preserve">Inspections télévisées </t>
  </si>
  <si>
    <t>TOTAL 4. ASSAINISSEMENT ( EP)</t>
  </si>
  <si>
    <t>5 - ECLAIRAGE</t>
  </si>
  <si>
    <t>176</t>
  </si>
  <si>
    <t>Tranchées</t>
  </si>
  <si>
    <t>177</t>
  </si>
  <si>
    <t>Fourreaux</t>
  </si>
  <si>
    <t>Tuyaux polyéthylène</t>
  </si>
  <si>
    <t>178</t>
  </si>
  <si>
    <t>- Type TPC 60</t>
  </si>
  <si>
    <t>179</t>
  </si>
  <si>
    <t>Descente aéro-souterraine.</t>
  </si>
  <si>
    <t>180</t>
  </si>
  <si>
    <t>Câbles de mise à la terre</t>
  </si>
  <si>
    <t>181</t>
  </si>
  <si>
    <t>Confection d'un massif en béton</t>
  </si>
  <si>
    <t>TOTAL 5 - ECLAIRAGE</t>
  </si>
  <si>
    <t>6 - TELEPHONIE</t>
  </si>
  <si>
    <t>182</t>
  </si>
  <si>
    <t>Canalisations (fourreaux ORANGE)</t>
  </si>
  <si>
    <t>183</t>
  </si>
  <si>
    <t>- tuyau semi-rigide de diamètre 45 mm 16 bars</t>
  </si>
  <si>
    <t>Chambre de tirage</t>
  </si>
  <si>
    <t>184</t>
  </si>
  <si>
    <t>- chambre type L3T sous trottoir tampons fonte 25O KN,</t>
  </si>
  <si>
    <t>185</t>
  </si>
  <si>
    <t>TOTAL 6 - TELEPHONIE</t>
  </si>
  <si>
    <t>7. ESPACES VERTS</t>
  </si>
  <si>
    <t>186</t>
  </si>
  <si>
    <t>Fosses pour plantation des arbustes</t>
  </si>
  <si>
    <t>Création de Haies</t>
  </si>
  <si>
    <t>187</t>
  </si>
  <si>
    <t>Fourniture et plantation d'un massifs d'arbustes</t>
  </si>
  <si>
    <t>Paillage</t>
  </si>
  <si>
    <t>188</t>
  </si>
  <si>
    <t>Fourniture et mise en place d'un paillage en toile tissée.</t>
  </si>
  <si>
    <t>189</t>
  </si>
  <si>
    <t xml:space="preserve">Gazon rustique </t>
  </si>
  <si>
    <t>190</t>
  </si>
  <si>
    <t>Epierrage</t>
  </si>
  <si>
    <t>TOTAL 7. ESPACES VERTS</t>
  </si>
  <si>
    <t xml:space="preserve">Lot unique, Tranche unique : RECAPITULATIF GLOBAL </t>
  </si>
  <si>
    <t>H.T. €</t>
  </si>
  <si>
    <t>T.V.A 20.0% €</t>
  </si>
  <si>
    <t>T.T.C. €</t>
  </si>
  <si>
    <t>TOTAL Lot unique</t>
  </si>
  <si>
    <t>Canalisation P.V.C. série CR16</t>
  </si>
  <si>
    <t>AMENAGEMENT DE L’ENTREE SUD - RD 992 / Chemin de Mansin</t>
  </si>
  <si>
    <t>CONSULTATION DES ENTREPRISES</t>
  </si>
  <si>
    <t>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</si>
</sst>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,##0"/>
    <numFmt numFmtId="165" formatCode="#,###,##0.00"/>
    <numFmt numFmtId="166" formatCode="##,##0.00"/>
  </numFmts>
  <fonts count="14" x14ac:knownFonts="1">
    <font>
      <sz val="9"/>
      <color rgb="FF000000"/>
      <name val="Verdana"/>
      <family val="2"/>
    </font>
    <font>
      <sz val="8"/>
      <color rgb="FF000000"/>
      <name val="Tahoma"/>
      <family val="2"/>
    </font>
    <font>
      <b/>
      <sz val="9"/>
      <color rgb="FF000000"/>
      <name val="Tahoma"/>
      <family val="2"/>
    </font>
    <font>
      <b/>
      <sz val="11"/>
      <color rgb="FF000000"/>
      <name val="Tahoma"/>
      <family val="2"/>
    </font>
    <font>
      <b/>
      <sz val="10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008000"/>
      <name val="Tahoma"/>
      <family val="2"/>
    </font>
    <font>
      <sz val="8"/>
      <color rgb="FFFF0000"/>
      <name val="Tahoma"/>
      <family val="2"/>
    </font>
    <font>
      <sz val="8"/>
      <color rgb="FF2F1700"/>
      <name val="Tahoma"/>
      <family val="2"/>
    </font>
    <font>
      <sz val="8"/>
      <color rgb="FFFFFFFF"/>
      <name val="Tahoma"/>
      <family val="2"/>
    </font>
    <font>
      <sz val="9"/>
      <color rgb="FFFFFFFF"/>
      <name val="Tahoma"/>
      <family val="2"/>
    </font>
    <font>
      <sz val="8"/>
      <color rgb="FF000000"/>
      <name val="Verdana"/>
      <family val="2"/>
    </font>
    <font>
      <b/>
      <sz val="10"/>
      <color rgb="FFFFFF00"/>
      <name val="Tahoma"/>
      <family val="2"/>
    </font>
    <font>
      <sz val="8"/>
      <color rgb="FFFFFF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8C8C"/>
        <bgColor indexed="64"/>
      </patternFill>
    </fill>
    <fill>
      <patternFill patternType="solid">
        <fgColor rgb="FF4F6B8E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7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7">
    <xf numFmtId="0" fontId="0" fillId="0" borderId="0" xfId="0"/>
    <xf numFmtId="0" fontId="11" fillId="0" borderId="0" xfId="0" applyFont="1"/>
    <xf numFmtId="0" fontId="1" fillId="4" borderId="5" xfId="13" applyFill="1" applyBorder="1" applyAlignment="1">
      <alignment horizontal="right" vertical="center" wrapText="1"/>
    </xf>
    <xf numFmtId="0" fontId="1" fillId="4" borderId="8" xfId="13" applyFill="1" applyBorder="1" applyAlignment="1">
      <alignment horizontal="center" vertical="center" wrapText="1"/>
    </xf>
    <xf numFmtId="0" fontId="1" fillId="4" borderId="10" xfId="13" applyFill="1" applyBorder="1" applyAlignment="1">
      <alignment horizontal="center" vertical="center" wrapText="1"/>
    </xf>
    <xf numFmtId="0" fontId="1" fillId="4" borderId="13" xfId="13" applyFill="1" applyBorder="1" applyAlignment="1">
      <alignment horizontal="center" vertical="center" wrapText="1"/>
    </xf>
    <xf numFmtId="0" fontId="11" fillId="0" borderId="14" xfId="0" quotePrefix="1" applyFont="1" applyBorder="1" applyAlignment="1">
      <alignment horizontal="left" vertical="top" wrapText="1"/>
    </xf>
    <xf numFmtId="0" fontId="1" fillId="4" borderId="16" xfId="27" quotePrefix="1" applyFill="1" applyBorder="1" applyAlignment="1">
      <alignment horizontal="left" vertical="top" wrapText="1"/>
    </xf>
    <xf numFmtId="0" fontId="1" fillId="4" borderId="17" xfId="27" applyFill="1" applyBorder="1" applyAlignment="1">
      <alignment horizontal="left" wrapText="1" indent="1"/>
    </xf>
    <xf numFmtId="0" fontId="1" fillId="4" borderId="18" xfId="16" applyFill="1" applyBorder="1" applyAlignment="1">
      <alignment horizontal="center" wrapText="1"/>
    </xf>
    <xf numFmtId="164" fontId="1" fillId="4" borderId="18" xfId="17" applyNumberFormat="1" applyFill="1" applyBorder="1" applyAlignment="1">
      <alignment horizontal="center" wrapText="1"/>
    </xf>
    <xf numFmtId="165" fontId="1" fillId="4" borderId="18" xfId="18" applyNumberFormat="1" applyFill="1" applyBorder="1" applyAlignment="1">
      <alignment horizontal="center" wrapText="1"/>
    </xf>
    <xf numFmtId="165" fontId="1" fillId="4" borderId="19" xfId="19" applyNumberFormat="1" applyFill="1" applyBorder="1" applyAlignment="1">
      <alignment horizontal="right"/>
    </xf>
    <xf numFmtId="166" fontId="1" fillId="4" borderId="18" xfId="17" applyNumberFormat="1" applyFill="1" applyBorder="1" applyAlignment="1">
      <alignment horizontal="center" wrapText="1"/>
    </xf>
    <xf numFmtId="0" fontId="1" fillId="4" borderId="2" xfId="27" quotePrefix="1" applyFill="1" applyBorder="1" applyAlignment="1">
      <alignment horizontal="left" vertical="top" wrapText="1"/>
    </xf>
    <xf numFmtId="0" fontId="1" fillId="4" borderId="0" xfId="27" applyFill="1" applyAlignment="1">
      <alignment horizontal="left" wrapText="1" indent="1"/>
    </xf>
    <xf numFmtId="0" fontId="1" fillId="4" borderId="1" xfId="16" applyFill="1" applyBorder="1" applyAlignment="1">
      <alignment horizontal="center" wrapText="1"/>
    </xf>
    <xf numFmtId="164" fontId="1" fillId="4" borderId="1" xfId="17" applyNumberFormat="1" applyFill="1" applyBorder="1" applyAlignment="1">
      <alignment horizontal="center" wrapText="1"/>
    </xf>
    <xf numFmtId="165" fontId="1" fillId="4" borderId="1" xfId="18" applyNumberFormat="1" applyFill="1" applyBorder="1" applyAlignment="1">
      <alignment horizontal="center" wrapText="1"/>
    </xf>
    <xf numFmtId="165" fontId="1" fillId="4" borderId="11" xfId="19" applyNumberFormat="1" applyFill="1" applyBorder="1" applyAlignment="1">
      <alignment horizontal="right"/>
    </xf>
    <xf numFmtId="0" fontId="11" fillId="0" borderId="3" xfId="0" applyFont="1" applyBorder="1" applyAlignment="1">
      <alignment horizontal="center" vertical="center"/>
    </xf>
    <xf numFmtId="0" fontId="1" fillId="4" borderId="6" xfId="21" applyFill="1" applyBorder="1" applyAlignment="1">
      <alignment horizontal="left" vertical="top" wrapText="1"/>
    </xf>
    <xf numFmtId="165" fontId="1" fillId="4" borderId="20" xfId="24" applyNumberFormat="1" applyFill="1" applyBorder="1" applyAlignment="1">
      <alignment horizontal="right" vertical="top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" fillId="4" borderId="17" xfId="27" applyFill="1" applyBorder="1" applyAlignment="1">
      <alignment horizontal="left" wrapText="1" indent="2"/>
    </xf>
    <xf numFmtId="166" fontId="1" fillId="4" borderId="1" xfId="17" applyNumberFormat="1" applyFill="1" applyBorder="1" applyAlignment="1">
      <alignment horizontal="center" wrapText="1"/>
    </xf>
    <xf numFmtId="0" fontId="1" fillId="4" borderId="17" xfId="27" applyFill="1" applyBorder="1" applyAlignment="1">
      <alignment horizontal="left" wrapText="1" indent="3"/>
    </xf>
    <xf numFmtId="0" fontId="1" fillId="4" borderId="0" xfId="27" applyFill="1" applyAlignment="1">
      <alignment horizontal="left" wrapText="1" indent="2"/>
    </xf>
    <xf numFmtId="0" fontId="11" fillId="0" borderId="23" xfId="0" applyFont="1" applyBorder="1" applyAlignment="1">
      <alignment horizontal="center" vertical="center"/>
    </xf>
    <xf numFmtId="0" fontId="1" fillId="4" borderId="2" xfId="28" applyFill="1" applyBorder="1" applyAlignment="1">
      <alignment horizontal="left" vertical="center"/>
    </xf>
    <xf numFmtId="165" fontId="1" fillId="4" borderId="1" xfId="32" applyNumberFormat="1" applyFill="1" applyBorder="1" applyAlignment="1">
      <alignment horizontal="right" vertical="center"/>
    </xf>
    <xf numFmtId="165" fontId="1" fillId="4" borderId="11" xfId="32" applyNumberFormat="1" applyFill="1" applyBorder="1" applyAlignment="1">
      <alignment horizontal="right" vertical="center"/>
    </xf>
    <xf numFmtId="0" fontId="1" fillId="4" borderId="25" xfId="28" applyFill="1" applyBorder="1" applyAlignment="1">
      <alignment horizontal="left" vertical="center"/>
    </xf>
    <xf numFmtId="165" fontId="1" fillId="4" borderId="27" xfId="32" applyNumberFormat="1" applyFill="1" applyBorder="1" applyAlignment="1">
      <alignment horizontal="right" vertical="center"/>
    </xf>
    <xf numFmtId="165" fontId="1" fillId="4" borderId="28" xfId="32" applyNumberFormat="1" applyFill="1" applyBorder="1" applyAlignment="1">
      <alignment horizontal="right" vertical="center"/>
    </xf>
    <xf numFmtId="0" fontId="1" fillId="4" borderId="4" xfId="29" applyFill="1" applyBorder="1" applyAlignment="1">
      <alignment horizontal="left" vertical="center"/>
    </xf>
    <xf numFmtId="165" fontId="1" fillId="4" borderId="9" xfId="33" applyNumberFormat="1" applyFill="1" applyBorder="1" applyAlignment="1">
      <alignment horizontal="right" vertical="center"/>
    </xf>
    <xf numFmtId="165" fontId="1" fillId="4" borderId="9" xfId="37" applyNumberFormat="1" applyFill="1" applyBorder="1" applyAlignment="1">
      <alignment horizontal="right" vertical="center"/>
    </xf>
    <xf numFmtId="165" fontId="1" fillId="4" borderId="12" xfId="38" applyNumberFormat="1" applyFill="1" applyBorder="1" applyAlignment="1">
      <alignment horizontal="right"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" fillId="4" borderId="0" xfId="5" applyFont="1" applyFill="1" applyAlignment="1">
      <alignment horizontal="left" wrapText="1" indent="1"/>
    </xf>
    <xf numFmtId="0" fontId="1" fillId="4" borderId="0" xfId="6" applyFont="1" applyFill="1" applyAlignment="1">
      <alignment horizontal="left" wrapText="1" indent="2"/>
    </xf>
    <xf numFmtId="0" fontId="1" fillId="4" borderId="26" xfId="28" applyFill="1" applyBorder="1" applyAlignment="1">
      <alignment horizontal="left" vertical="center" wrapText="1"/>
    </xf>
    <xf numFmtId="0" fontId="1" fillId="4" borderId="7" xfId="29" applyFill="1" applyBorder="1" applyAlignment="1">
      <alignment horizontal="left" vertical="center" wrapText="1"/>
    </xf>
    <xf numFmtId="0" fontId="11" fillId="0" borderId="29" xfId="0" applyFont="1" applyBorder="1" applyAlignment="1">
      <alignment horizontal="center" vertical="center"/>
    </xf>
    <xf numFmtId="0" fontId="1" fillId="4" borderId="0" xfId="39" applyFill="1" applyAlignment="1">
      <alignment horizontal="left"/>
    </xf>
    <xf numFmtId="0" fontId="1" fillId="4" borderId="8" xfId="13" applyFill="1" applyBorder="1" applyAlignment="1">
      <alignment horizontal="center" vertical="center" wrapText="1"/>
    </xf>
    <xf numFmtId="0" fontId="1" fillId="4" borderId="6" xfId="28" applyFill="1" applyBorder="1" applyAlignment="1">
      <alignment horizontal="left" vertical="center" wrapText="1"/>
    </xf>
    <xf numFmtId="0" fontId="1" fillId="4" borderId="22" xfId="4" applyFont="1" applyFill="1" applyBorder="1" applyAlignment="1">
      <alignment horizontal="left" wrapText="1"/>
    </xf>
    <xf numFmtId="0" fontId="1" fillId="4" borderId="6" xfId="20" applyFill="1" applyBorder="1" applyAlignment="1">
      <alignment horizontal="left" vertical="top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" fillId="4" borderId="22" xfId="27" applyFill="1" applyBorder="1" applyAlignment="1">
      <alignment horizontal="left" wrapText="1"/>
    </xf>
    <xf numFmtId="0" fontId="9" fillId="2" borderId="0" xfId="42" applyFill="1" applyAlignment="1">
      <alignment horizontal="left" vertical="center" wrapText="1"/>
    </xf>
    <xf numFmtId="0" fontId="9" fillId="3" borderId="0" xfId="43" applyFont="1" applyFill="1" applyAlignment="1">
      <alignment horizontal="center" vertical="center" wrapText="1"/>
    </xf>
    <xf numFmtId="0" fontId="9" fillId="3" borderId="1" xfId="43" applyFont="1" applyFill="1" applyBorder="1" applyAlignment="1">
      <alignment horizontal="center" vertical="center" wrapText="1"/>
    </xf>
    <xf numFmtId="0" fontId="1" fillId="4" borderId="15" xfId="4" applyFont="1" applyFill="1" applyBorder="1" applyAlignment="1">
      <alignment horizontal="left" wrapText="1"/>
    </xf>
    <xf numFmtId="0" fontId="9" fillId="3" borderId="29" xfId="43" applyFont="1" applyFill="1" applyBorder="1" applyAlignment="1">
      <alignment horizontal="center" vertical="center" wrapText="1"/>
    </xf>
    <xf numFmtId="0" fontId="12" fillId="3" borderId="0" xfId="43" applyFont="1" applyFill="1" applyAlignment="1">
      <alignment horizontal="center" vertical="center" wrapText="1"/>
    </xf>
    <xf numFmtId="0" fontId="13" fillId="3" borderId="29" xfId="43" applyFont="1" applyFill="1" applyBorder="1" applyAlignment="1">
      <alignment horizontal="center" vertical="center" wrapText="1"/>
    </xf>
    <xf numFmtId="0" fontId="13" fillId="3" borderId="32" xfId="43" applyFont="1" applyFill="1" applyBorder="1" applyAlignment="1">
      <alignment horizontal="center" vertical="center" wrapText="1"/>
    </xf>
    <xf numFmtId="0" fontId="9" fillId="3" borderId="0" xfId="43" applyFont="1" applyFill="1" applyBorder="1" applyAlignment="1">
      <alignment horizontal="center" vertical="center" wrapText="1"/>
    </xf>
    <xf numFmtId="0" fontId="9" fillId="3" borderId="30" xfId="43" applyFont="1" applyFill="1" applyBorder="1" applyAlignment="1">
      <alignment horizontal="center" vertical="center" wrapText="1"/>
    </xf>
  </cellXfs>
  <cellStyles count="47">
    <cellStyle name="Description" xfId="1" xr:uid="{F1A82903-354C-4E4B-9E38-3A5A38C38402}"/>
    <cellStyle name="Désignation : article avec prix exporté sans description" xfId="27" xr:uid="{7AD62315-98C9-449E-8A23-832D5C6063ED}"/>
    <cellStyle name="Désignation : pour un B.P.U. exporté sans les titres" xfId="41" xr:uid="{421E385A-BBC9-4B6C-AA9F-2A2322150ED4}"/>
    <cellStyle name="Entête tableau" xfId="13" xr:uid="{D23FB6AA-04E1-4015-95A8-F5DDA1FBF64D}"/>
    <cellStyle name="Localisation" xfId="2" xr:uid="{21550A14-4E4C-4882-8889-E13E771B7C5E}"/>
    <cellStyle name="Mention prix 'Hors-Taxes'" xfId="42" xr:uid="{568D42A7-5E41-48DD-A53B-89315316D9E0}"/>
    <cellStyle name="Normal" xfId="0" builtinId="0" customBuiltin="1"/>
    <cellStyle name="Numéro" xfId="14" xr:uid="{7E11EC37-7120-4CDE-935C-E541FD493871}"/>
    <cellStyle name="Post-it" xfId="40" xr:uid="{127E7E8C-427D-4BA1-AB57-935BCBB57FD2}"/>
    <cellStyle name="Prix unitaire" xfId="18" xr:uid="{66D69E85-C031-41BB-9D36-AD310785BE9E}"/>
    <cellStyle name="Quantité" xfId="17" xr:uid="{222ED833-79E7-49C5-BA39-3899D0E8CDDB}"/>
    <cellStyle name="Rabais commercial : intitulé" xfId="34" xr:uid="{49A34092-7841-4FBD-BD19-E67873A1D2AB}"/>
    <cellStyle name="Rabais commercial : montant" xfId="35" xr:uid="{ED8FB1F8-6990-4F9A-8C2E-6BA8F734992C}"/>
    <cellStyle name="Rabais commercial : titre 'total remisé'" xfId="36" xr:uid="{A8078841-DAD0-4477-9E89-67BC2514777D}"/>
    <cellStyle name="T.A.O. : prix anormalement bas" xfId="30" xr:uid="{5DA153A1-4994-494D-8682-FE8E1674543C}"/>
    <cellStyle name="T.A.O. : prix anormalement haut" xfId="31" xr:uid="{47023C02-18A0-46CE-AAD4-D49816B74DB0}"/>
    <cellStyle name="T.A.O. : prix maximum" xfId="12" xr:uid="{E03E86F3-320C-46AD-977A-B2B5D27C9501}"/>
    <cellStyle name="T.A.O. : prix minimum" xfId="11" xr:uid="{D6F39AC3-E77A-489D-90F5-9CCDE32BEC64}"/>
    <cellStyle name="Tableau 'entête', style n°1" xfId="43" xr:uid="{B50DB151-1D59-452C-9EE7-8AADB8CDE330}"/>
    <cellStyle name="Tableau 'entête', style n°2" xfId="44" xr:uid="{1D294C86-89C8-4146-A4CB-3FFBB28B1D33}"/>
    <cellStyle name="Tableau 'entête', style n°3" xfId="45" xr:uid="{C44D44A2-9ED4-43F2-B21C-E17183E10696}"/>
    <cellStyle name="Tableau 'entête', style n°4" xfId="46" xr:uid="{9CE9EE6F-9DAE-4DA1-BEE9-B0252D57128A}"/>
    <cellStyle name="Tableau récapitulatif: désignation article" xfId="28" xr:uid="{67C9ABFB-DA7B-4B1D-886D-BF0C896FF398}"/>
    <cellStyle name="Tableau récapitulatif: intitulé du tableau" xfId="39" xr:uid="{A8941EB4-C05C-4C03-AE91-39D304A2344E}"/>
    <cellStyle name="Tableau récapitulatif: montant article" xfId="32" xr:uid="{5E5B9EE4-EA39-4A22-AF46-D149C54DA4AB}"/>
    <cellStyle name="Tableau récapitulatif: montant total H.T." xfId="33" xr:uid="{A3BF2F85-769A-4036-BE71-8375B02DA99B}"/>
    <cellStyle name="Tableau récapitulatif: montant total T.T.C." xfId="38" xr:uid="{B88FE15A-0292-4854-B5A0-BE51AFA82C79}"/>
    <cellStyle name="Tableau récapitulatif: montant total T.V.A" xfId="37" xr:uid="{9BEB8F30-4D24-4364-AFE7-54FD18E86048}"/>
    <cellStyle name="Tableau récapitulatif: titre 'total...'" xfId="29" xr:uid="{507358AB-6820-4248-AF24-19ADF7C39179}"/>
    <cellStyle name="Titre 1" xfId="4" xr:uid="{41548A47-DE6B-487E-9626-F57B587A4F11}"/>
    <cellStyle name="Titre 2" xfId="5" xr:uid="{9C8D64DB-177A-4F1E-AF93-F6CF57718CD9}"/>
    <cellStyle name="Titre 3" xfId="6" xr:uid="{28A42E8E-3536-4755-AF47-BFEAB455275C}"/>
    <cellStyle name="Titre 4" xfId="7" xr:uid="{8ABBA79D-029B-4131-B47E-ED3DF7E57CB2}"/>
    <cellStyle name="Titre 5" xfId="8" xr:uid="{C339A3DC-4655-42D9-893B-211EE1D6E799}"/>
    <cellStyle name="Titre 6" xfId="9" xr:uid="{072F0A76-8B20-4141-BC8B-0A383C81321F}"/>
    <cellStyle name="Titre 7" xfId="10" xr:uid="{F647D2C0-D003-4DED-8290-659D5B4E228E}"/>
    <cellStyle name="Titre 'Tranche'" xfId="3" xr:uid="{3D2D4658-4634-46CF-8653-604BF2A0EE74}"/>
    <cellStyle name="Total : montant H.T" xfId="24" xr:uid="{49A9D08D-E1F0-441A-BB79-454690E7B778}"/>
    <cellStyle name="Total : montant T.T.C." xfId="26" xr:uid="{4B72B685-9E48-4623-8C90-6D54677D13D7}"/>
    <cellStyle name="Total : montant T.V.A." xfId="25" xr:uid="{5C5E2E40-CD2C-4D61-A67A-548E5539A8A0}"/>
    <cellStyle name="Total : titre 'H.T.'" xfId="21" xr:uid="{362B251E-1FE3-42B1-B7CA-5B0585A86B2E}"/>
    <cellStyle name="Total : titre 'T.T.C.'" xfId="23" xr:uid="{F7DD8B98-C282-4085-9F1A-4D74F0D90119}"/>
    <cellStyle name="Total : titre 'T.V.A.'" xfId="22" xr:uid="{79F8E1D7-03E9-428A-A16C-F7BE6CFBFD25}"/>
    <cellStyle name="Total : titre 'total...'" xfId="20" xr:uid="{C0406904-CF3B-4977-8E9C-8F8CF0D05D4E}"/>
    <cellStyle name="Total article" xfId="19" xr:uid="{4D38CF5D-836F-4C62-BC52-E775F44F6158}"/>
    <cellStyle name="Unité" xfId="16" xr:uid="{690B9A34-68D1-4147-BFA0-EC6D8C217B78}"/>
    <cellStyle name="Unité (en lettres pour B.P.U.)" xfId="15" xr:uid="{3EA13C52-D5C8-461F-B395-402E0A250F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5AD2B-57F5-49E5-AFA4-74E2C43B326B}">
  <dimension ref="A1:F156"/>
  <sheetViews>
    <sheetView showGridLines="0" tabSelected="1" workbookViewId="0">
      <selection activeCell="E162" sqref="E162"/>
    </sheetView>
  </sheetViews>
  <sheetFormatPr baseColWidth="10" defaultRowHeight="10.5" x14ac:dyDescent="0.15"/>
  <cols>
    <col min="1" max="1" width="7.375" style="1" customWidth="1"/>
    <col min="2" max="2" width="38.875" style="1" customWidth="1"/>
    <col min="3" max="3" width="7.375" style="1" customWidth="1"/>
    <col min="4" max="6" width="9.625" style="1" customWidth="1"/>
    <col min="7" max="16384" width="11" style="1"/>
  </cols>
  <sheetData>
    <row r="1" spans="1:6" ht="15" customHeight="1" x14ac:dyDescent="0.15">
      <c r="A1" s="57" t="s">
        <v>0</v>
      </c>
      <c r="B1" s="57"/>
      <c r="C1" s="57"/>
      <c r="D1" s="57"/>
      <c r="E1" s="57"/>
      <c r="F1" s="57"/>
    </row>
    <row r="3" spans="1:6" ht="15" customHeight="1" x14ac:dyDescent="0.15">
      <c r="A3" s="58" t="s">
        <v>240</v>
      </c>
      <c r="B3" s="58"/>
      <c r="C3" s="58"/>
      <c r="D3" s="58"/>
      <c r="E3" s="59" t="s">
        <v>1</v>
      </c>
      <c r="F3" s="65"/>
    </row>
    <row r="4" spans="1:6" ht="15" customHeight="1" x14ac:dyDescent="0.15">
      <c r="A4" s="62" t="s">
        <v>241</v>
      </c>
      <c r="B4" s="62"/>
      <c r="C4" s="62"/>
      <c r="D4" s="62"/>
      <c r="E4" s="59"/>
      <c r="F4" s="65"/>
    </row>
    <row r="5" spans="1:6" ht="15" customHeight="1" thickBot="1" x14ac:dyDescent="0.2">
      <c r="A5" s="63" t="s">
        <v>242</v>
      </c>
      <c r="B5" s="63"/>
      <c r="C5" s="63"/>
      <c r="D5" s="64"/>
      <c r="E5" s="66"/>
      <c r="F5" s="61"/>
    </row>
    <row r="6" spans="1:6" x14ac:dyDescent="0.15">
      <c r="A6" s="2" t="s">
        <v>2</v>
      </c>
      <c r="B6" s="3" t="s">
        <v>3</v>
      </c>
      <c r="C6" s="4" t="s">
        <v>4</v>
      </c>
      <c r="D6" s="4" t="s">
        <v>5</v>
      </c>
      <c r="E6" s="4" t="s">
        <v>6</v>
      </c>
      <c r="F6" s="5" t="s">
        <v>7</v>
      </c>
    </row>
    <row r="7" spans="1:6" x14ac:dyDescent="0.15">
      <c r="A7" s="6" t="s">
        <v>8</v>
      </c>
      <c r="B7" s="60" t="s">
        <v>9</v>
      </c>
      <c r="C7" s="60"/>
      <c r="D7" s="60"/>
      <c r="E7" s="60"/>
      <c r="F7" s="60"/>
    </row>
    <row r="8" spans="1:6" x14ac:dyDescent="0.15">
      <c r="A8" s="7" t="s">
        <v>10</v>
      </c>
      <c r="B8" s="8" t="s">
        <v>11</v>
      </c>
      <c r="C8" s="9" t="s">
        <v>12</v>
      </c>
      <c r="D8" s="10">
        <v>1</v>
      </c>
      <c r="E8" s="11"/>
      <c r="F8" s="12">
        <f t="shared" ref="F8:F16" si="0">ROUND(D8*E8,2)</f>
        <v>0</v>
      </c>
    </row>
    <row r="9" spans="1:6" x14ac:dyDescent="0.15">
      <c r="A9" s="7" t="s">
        <v>13</v>
      </c>
      <c r="B9" s="8" t="s">
        <v>14</v>
      </c>
      <c r="C9" s="9" t="s">
        <v>12</v>
      </c>
      <c r="D9" s="13">
        <v>1</v>
      </c>
      <c r="E9" s="11"/>
      <c r="F9" s="12">
        <f t="shared" si="0"/>
        <v>0</v>
      </c>
    </row>
    <row r="10" spans="1:6" ht="21" x14ac:dyDescent="0.15">
      <c r="A10" s="7" t="s">
        <v>15</v>
      </c>
      <c r="B10" s="8" t="s">
        <v>16</v>
      </c>
      <c r="C10" s="9" t="s">
        <v>12</v>
      </c>
      <c r="D10" s="13">
        <v>1</v>
      </c>
      <c r="E10" s="11"/>
      <c r="F10" s="12">
        <f t="shared" si="0"/>
        <v>0</v>
      </c>
    </row>
    <row r="11" spans="1:6" x14ac:dyDescent="0.15">
      <c r="A11" s="7" t="s">
        <v>17</v>
      </c>
      <c r="B11" s="8" t="s">
        <v>18</v>
      </c>
      <c r="C11" s="9" t="s">
        <v>12</v>
      </c>
      <c r="D11" s="10">
        <v>1</v>
      </c>
      <c r="E11" s="11"/>
      <c r="F11" s="12">
        <f t="shared" si="0"/>
        <v>0</v>
      </c>
    </row>
    <row r="12" spans="1:6" x14ac:dyDescent="0.15">
      <c r="A12" s="7" t="s">
        <v>19</v>
      </c>
      <c r="B12" s="8" t="s">
        <v>20</v>
      </c>
      <c r="C12" s="9" t="s">
        <v>12</v>
      </c>
      <c r="D12" s="10">
        <v>1</v>
      </c>
      <c r="E12" s="11"/>
      <c r="F12" s="12">
        <f t="shared" si="0"/>
        <v>0</v>
      </c>
    </row>
    <row r="13" spans="1:6" x14ac:dyDescent="0.15">
      <c r="A13" s="7" t="s">
        <v>21</v>
      </c>
      <c r="B13" s="8" t="s">
        <v>22</v>
      </c>
      <c r="C13" s="9" t="s">
        <v>12</v>
      </c>
      <c r="D13" s="10">
        <v>1</v>
      </c>
      <c r="E13" s="11"/>
      <c r="F13" s="12">
        <f t="shared" si="0"/>
        <v>0</v>
      </c>
    </row>
    <row r="14" spans="1:6" x14ac:dyDescent="0.15">
      <c r="A14" s="7" t="s">
        <v>23</v>
      </c>
      <c r="B14" s="8" t="s">
        <v>24</v>
      </c>
      <c r="C14" s="9" t="s">
        <v>12</v>
      </c>
      <c r="D14" s="10">
        <v>2</v>
      </c>
      <c r="E14" s="11"/>
      <c r="F14" s="12">
        <f t="shared" si="0"/>
        <v>0</v>
      </c>
    </row>
    <row r="15" spans="1:6" x14ac:dyDescent="0.15">
      <c r="A15" s="7" t="s">
        <v>25</v>
      </c>
      <c r="B15" s="8" t="s">
        <v>26</v>
      </c>
      <c r="C15" s="9" t="s">
        <v>12</v>
      </c>
      <c r="D15" s="10">
        <v>1</v>
      </c>
      <c r="E15" s="11"/>
      <c r="F15" s="12">
        <f t="shared" si="0"/>
        <v>0</v>
      </c>
    </row>
    <row r="16" spans="1:6" x14ac:dyDescent="0.15">
      <c r="A16" s="14" t="s">
        <v>27</v>
      </c>
      <c r="B16" s="15" t="s">
        <v>28</v>
      </c>
      <c r="C16" s="16" t="s">
        <v>29</v>
      </c>
      <c r="D16" s="17">
        <v>10</v>
      </c>
      <c r="E16" s="18"/>
      <c r="F16" s="19">
        <f t="shared" si="0"/>
        <v>0</v>
      </c>
    </row>
    <row r="17" spans="1:6" x14ac:dyDescent="0.15">
      <c r="A17" s="20"/>
      <c r="B17" s="53" t="s">
        <v>30</v>
      </c>
      <c r="C17" s="53"/>
      <c r="D17" s="53"/>
      <c r="E17" s="21" t="s">
        <v>31</v>
      </c>
      <c r="F17" s="22">
        <f>F8+F9+F10+F11+F12+F13+F14+F15+F16</f>
        <v>0</v>
      </c>
    </row>
    <row r="18" spans="1:6" x14ac:dyDescent="0.15">
      <c r="A18" s="23"/>
      <c r="B18" s="54"/>
      <c r="C18" s="54"/>
      <c r="D18" s="54"/>
      <c r="E18" s="54"/>
      <c r="F18" s="54"/>
    </row>
    <row r="19" spans="1:6" x14ac:dyDescent="0.15">
      <c r="A19" s="6" t="s">
        <v>8</v>
      </c>
      <c r="B19" s="56" t="s">
        <v>32</v>
      </c>
      <c r="C19" s="56"/>
      <c r="D19" s="56"/>
      <c r="E19" s="56"/>
      <c r="F19" s="56"/>
    </row>
    <row r="20" spans="1:6" x14ac:dyDescent="0.15">
      <c r="A20" s="24" t="s">
        <v>8</v>
      </c>
      <c r="B20" s="15" t="s">
        <v>33</v>
      </c>
      <c r="C20" s="25"/>
      <c r="D20" s="25"/>
      <c r="E20" s="25"/>
      <c r="F20" s="26"/>
    </row>
    <row r="21" spans="1:6" x14ac:dyDescent="0.15">
      <c r="A21" s="7" t="s">
        <v>34</v>
      </c>
      <c r="B21" s="27" t="s">
        <v>35</v>
      </c>
      <c r="C21" s="9" t="s">
        <v>36</v>
      </c>
      <c r="D21" s="13">
        <v>900</v>
      </c>
      <c r="E21" s="11"/>
      <c r="F21" s="12">
        <f t="shared" ref="F21:F35" si="1">ROUND(D21*E21,2)</f>
        <v>0</v>
      </c>
    </row>
    <row r="22" spans="1:6" x14ac:dyDescent="0.15">
      <c r="A22" s="7" t="s">
        <v>37</v>
      </c>
      <c r="B22" s="27" t="s">
        <v>38</v>
      </c>
      <c r="C22" s="9" t="s">
        <v>36</v>
      </c>
      <c r="D22" s="13">
        <v>750</v>
      </c>
      <c r="E22" s="11"/>
      <c r="F22" s="12">
        <f t="shared" si="1"/>
        <v>0</v>
      </c>
    </row>
    <row r="23" spans="1:6" x14ac:dyDescent="0.15">
      <c r="A23" s="7" t="s">
        <v>39</v>
      </c>
      <c r="B23" s="8" t="s">
        <v>40</v>
      </c>
      <c r="C23" s="9" t="s">
        <v>29</v>
      </c>
      <c r="D23" s="10">
        <v>5</v>
      </c>
      <c r="E23" s="11"/>
      <c r="F23" s="12">
        <f t="shared" si="1"/>
        <v>0</v>
      </c>
    </row>
    <row r="24" spans="1:6" x14ac:dyDescent="0.15">
      <c r="A24" s="7" t="s">
        <v>41</v>
      </c>
      <c r="B24" s="8" t="s">
        <v>42</v>
      </c>
      <c r="C24" s="9" t="s">
        <v>29</v>
      </c>
      <c r="D24" s="10">
        <v>5</v>
      </c>
      <c r="E24" s="11"/>
      <c r="F24" s="12">
        <f t="shared" si="1"/>
        <v>0</v>
      </c>
    </row>
    <row r="25" spans="1:6" x14ac:dyDescent="0.15">
      <c r="A25" s="7" t="s">
        <v>43</v>
      </c>
      <c r="B25" s="8" t="s">
        <v>44</v>
      </c>
      <c r="C25" s="9" t="s">
        <v>45</v>
      </c>
      <c r="D25" s="13">
        <v>180</v>
      </c>
      <c r="E25" s="11"/>
      <c r="F25" s="12">
        <f t="shared" si="1"/>
        <v>0</v>
      </c>
    </row>
    <row r="26" spans="1:6" x14ac:dyDescent="0.15">
      <c r="A26" s="7" t="s">
        <v>46</v>
      </c>
      <c r="B26" s="8" t="s">
        <v>47</v>
      </c>
      <c r="C26" s="9" t="s">
        <v>29</v>
      </c>
      <c r="D26" s="10">
        <v>5</v>
      </c>
      <c r="E26" s="11"/>
      <c r="F26" s="12">
        <f t="shared" si="1"/>
        <v>0</v>
      </c>
    </row>
    <row r="27" spans="1:6" x14ac:dyDescent="0.15">
      <c r="A27" s="7" t="s">
        <v>48</v>
      </c>
      <c r="B27" s="8" t="s">
        <v>49</v>
      </c>
      <c r="C27" s="9" t="s">
        <v>12</v>
      </c>
      <c r="D27" s="13">
        <v>1</v>
      </c>
      <c r="E27" s="11"/>
      <c r="F27" s="12">
        <f t="shared" si="1"/>
        <v>0</v>
      </c>
    </row>
    <row r="28" spans="1:6" x14ac:dyDescent="0.15">
      <c r="A28" s="7" t="s">
        <v>50</v>
      </c>
      <c r="B28" s="8" t="s">
        <v>51</v>
      </c>
      <c r="C28" s="9" t="s">
        <v>52</v>
      </c>
      <c r="D28" s="13">
        <v>75</v>
      </c>
      <c r="E28" s="11"/>
      <c r="F28" s="12">
        <f t="shared" si="1"/>
        <v>0</v>
      </c>
    </row>
    <row r="29" spans="1:6" x14ac:dyDescent="0.15">
      <c r="A29" s="7" t="s">
        <v>53</v>
      </c>
      <c r="B29" s="8" t="s">
        <v>54</v>
      </c>
      <c r="C29" s="9" t="s">
        <v>45</v>
      </c>
      <c r="D29" s="13">
        <v>1800</v>
      </c>
      <c r="E29" s="11"/>
      <c r="F29" s="12">
        <f t="shared" si="1"/>
        <v>0</v>
      </c>
    </row>
    <row r="30" spans="1:6" x14ac:dyDescent="0.15">
      <c r="A30" s="7" t="s">
        <v>55</v>
      </c>
      <c r="B30" s="8" t="s">
        <v>56</v>
      </c>
      <c r="C30" s="9" t="s">
        <v>36</v>
      </c>
      <c r="D30" s="13">
        <v>2300</v>
      </c>
      <c r="E30" s="11"/>
      <c r="F30" s="12">
        <f t="shared" si="1"/>
        <v>0</v>
      </c>
    </row>
    <row r="31" spans="1:6" x14ac:dyDescent="0.15">
      <c r="A31" s="7" t="s">
        <v>57</v>
      </c>
      <c r="B31" s="8" t="s">
        <v>58</v>
      </c>
      <c r="C31" s="9" t="s">
        <v>36</v>
      </c>
      <c r="D31" s="13">
        <v>700</v>
      </c>
      <c r="E31" s="11"/>
      <c r="F31" s="12">
        <f t="shared" si="1"/>
        <v>0</v>
      </c>
    </row>
    <row r="32" spans="1:6" x14ac:dyDescent="0.15">
      <c r="A32" s="7" t="s">
        <v>59</v>
      </c>
      <c r="B32" s="8" t="s">
        <v>60</v>
      </c>
      <c r="C32" s="9" t="s">
        <v>45</v>
      </c>
      <c r="D32" s="13">
        <v>3000</v>
      </c>
      <c r="E32" s="11"/>
      <c r="F32" s="12">
        <f t="shared" si="1"/>
        <v>0</v>
      </c>
    </row>
    <row r="33" spans="1:6" x14ac:dyDescent="0.15">
      <c r="A33" s="7" t="s">
        <v>61</v>
      </c>
      <c r="B33" s="8" t="s">
        <v>62</v>
      </c>
      <c r="C33" s="9" t="s">
        <v>52</v>
      </c>
      <c r="D33" s="13">
        <v>135</v>
      </c>
      <c r="E33" s="11"/>
      <c r="F33" s="12">
        <f t="shared" si="1"/>
        <v>0</v>
      </c>
    </row>
    <row r="34" spans="1:6" x14ac:dyDescent="0.15">
      <c r="A34" s="7" t="s">
        <v>63</v>
      </c>
      <c r="B34" s="8" t="s">
        <v>64</v>
      </c>
      <c r="C34" s="9" t="s">
        <v>52</v>
      </c>
      <c r="D34" s="13">
        <v>40</v>
      </c>
      <c r="E34" s="11"/>
      <c r="F34" s="12">
        <f t="shared" si="1"/>
        <v>0</v>
      </c>
    </row>
    <row r="35" spans="1:6" x14ac:dyDescent="0.15">
      <c r="A35" s="7" t="s">
        <v>65</v>
      </c>
      <c r="B35" s="8" t="s">
        <v>66</v>
      </c>
      <c r="C35" s="9" t="s">
        <v>52</v>
      </c>
      <c r="D35" s="13">
        <v>40</v>
      </c>
      <c r="E35" s="11"/>
      <c r="F35" s="12">
        <f t="shared" si="1"/>
        <v>0</v>
      </c>
    </row>
    <row r="36" spans="1:6" x14ac:dyDescent="0.15">
      <c r="A36" s="24" t="s">
        <v>8</v>
      </c>
      <c r="B36" s="15" t="s">
        <v>67</v>
      </c>
      <c r="C36" s="25"/>
      <c r="D36" s="25"/>
      <c r="E36" s="25"/>
      <c r="F36" s="26"/>
    </row>
    <row r="37" spans="1:6" x14ac:dyDescent="0.15">
      <c r="A37" s="7" t="s">
        <v>68</v>
      </c>
      <c r="B37" s="27" t="s">
        <v>69</v>
      </c>
      <c r="C37" s="9" t="s">
        <v>36</v>
      </c>
      <c r="D37" s="13">
        <v>400</v>
      </c>
      <c r="E37" s="11"/>
      <c r="F37" s="12">
        <f>ROUND(D37*E37,2)</f>
        <v>0</v>
      </c>
    </row>
    <row r="38" spans="1:6" x14ac:dyDescent="0.15">
      <c r="A38" s="7" t="s">
        <v>70</v>
      </c>
      <c r="B38" s="27" t="s">
        <v>71</v>
      </c>
      <c r="C38" s="9" t="s">
        <v>36</v>
      </c>
      <c r="D38" s="13">
        <v>1300</v>
      </c>
      <c r="E38" s="11"/>
      <c r="F38" s="12">
        <f>ROUND(D38*E38,2)</f>
        <v>0</v>
      </c>
    </row>
    <row r="39" spans="1:6" x14ac:dyDescent="0.15">
      <c r="A39" s="7" t="s">
        <v>72</v>
      </c>
      <c r="B39" s="27" t="s">
        <v>73</v>
      </c>
      <c r="C39" s="9" t="s">
        <v>36</v>
      </c>
      <c r="D39" s="13">
        <v>365</v>
      </c>
      <c r="E39" s="11"/>
      <c r="F39" s="12">
        <f>ROUND(D39*E39,2)</f>
        <v>0</v>
      </c>
    </row>
    <row r="40" spans="1:6" x14ac:dyDescent="0.15">
      <c r="A40" s="7" t="s">
        <v>74</v>
      </c>
      <c r="B40" s="27" t="s">
        <v>75</v>
      </c>
      <c r="C40" s="9" t="s">
        <v>45</v>
      </c>
      <c r="D40" s="13">
        <v>55</v>
      </c>
      <c r="E40" s="11"/>
      <c r="F40" s="12">
        <f>ROUND(D40*E40,2)</f>
        <v>0</v>
      </c>
    </row>
    <row r="41" spans="1:6" x14ac:dyDescent="0.15">
      <c r="A41" s="14" t="s">
        <v>76</v>
      </c>
      <c r="B41" s="15" t="s">
        <v>77</v>
      </c>
      <c r="C41" s="16" t="s">
        <v>12</v>
      </c>
      <c r="D41" s="28">
        <v>1</v>
      </c>
      <c r="E41" s="18"/>
      <c r="F41" s="19">
        <f>ROUND(D41*E41,2)</f>
        <v>0</v>
      </c>
    </row>
    <row r="42" spans="1:6" x14ac:dyDescent="0.15">
      <c r="A42" s="20"/>
      <c r="B42" s="53" t="s">
        <v>78</v>
      </c>
      <c r="C42" s="53"/>
      <c r="D42" s="53"/>
      <c r="E42" s="21" t="s">
        <v>31</v>
      </c>
      <c r="F42" s="22">
        <f>F21+F22+F23+F24+F25+F26+F27+F28+F29+F30+F31+F32+F33+F34+F35+F37+F38+F39+F40+F41</f>
        <v>0</v>
      </c>
    </row>
    <row r="43" spans="1:6" x14ac:dyDescent="0.15">
      <c r="A43" s="23"/>
      <c r="B43" s="54"/>
      <c r="C43" s="54"/>
      <c r="D43" s="54"/>
      <c r="E43" s="54"/>
      <c r="F43" s="54"/>
    </row>
    <row r="44" spans="1:6" x14ac:dyDescent="0.15">
      <c r="A44" s="6" t="s">
        <v>8</v>
      </c>
      <c r="B44" s="52" t="s">
        <v>79</v>
      </c>
      <c r="C44" s="52"/>
      <c r="D44" s="52"/>
      <c r="E44" s="52"/>
      <c r="F44" s="52"/>
    </row>
    <row r="45" spans="1:6" ht="21" x14ac:dyDescent="0.15">
      <c r="A45" s="7" t="s">
        <v>80</v>
      </c>
      <c r="B45" s="8" t="s">
        <v>81</v>
      </c>
      <c r="C45" s="9" t="s">
        <v>45</v>
      </c>
      <c r="D45" s="13">
        <v>600</v>
      </c>
      <c r="E45" s="11"/>
      <c r="F45" s="12">
        <f>ROUND(D45*E45,2)</f>
        <v>0</v>
      </c>
    </row>
    <row r="46" spans="1:6" x14ac:dyDescent="0.15">
      <c r="A46" s="24" t="s">
        <v>8</v>
      </c>
      <c r="B46" s="44" t="s">
        <v>82</v>
      </c>
      <c r="C46" s="25"/>
      <c r="D46" s="25"/>
      <c r="E46" s="25"/>
      <c r="F46" s="26"/>
    </row>
    <row r="47" spans="1:6" ht="31.5" x14ac:dyDescent="0.15">
      <c r="A47" s="7" t="s">
        <v>83</v>
      </c>
      <c r="B47" s="27" t="s">
        <v>84</v>
      </c>
      <c r="C47" s="9" t="s">
        <v>29</v>
      </c>
      <c r="D47" s="10">
        <v>1</v>
      </c>
      <c r="E47" s="11"/>
      <c r="F47" s="12">
        <f>ROUND(D47*E47,2)</f>
        <v>0</v>
      </c>
    </row>
    <row r="48" spans="1:6" ht="31.5" x14ac:dyDescent="0.15">
      <c r="A48" s="7" t="s">
        <v>85</v>
      </c>
      <c r="B48" s="27" t="s">
        <v>86</v>
      </c>
      <c r="C48" s="9" t="s">
        <v>29</v>
      </c>
      <c r="D48" s="10">
        <v>3</v>
      </c>
      <c r="E48" s="11"/>
      <c r="F48" s="12">
        <f>ROUND(D48*E48,2)</f>
        <v>0</v>
      </c>
    </row>
    <row r="49" spans="1:6" x14ac:dyDescent="0.15">
      <c r="A49" s="7" t="s">
        <v>87</v>
      </c>
      <c r="B49" s="27" t="s">
        <v>88</v>
      </c>
      <c r="C49" s="9" t="s">
        <v>29</v>
      </c>
      <c r="D49" s="10">
        <v>3</v>
      </c>
      <c r="E49" s="11"/>
      <c r="F49" s="12">
        <f>ROUND(D49*E49,2)</f>
        <v>0</v>
      </c>
    </row>
    <row r="50" spans="1:6" ht="21" x14ac:dyDescent="0.15">
      <c r="A50" s="7" t="s">
        <v>89</v>
      </c>
      <c r="B50" s="8" t="s">
        <v>90</v>
      </c>
      <c r="C50" s="9" t="s">
        <v>52</v>
      </c>
      <c r="D50" s="13">
        <v>218</v>
      </c>
      <c r="E50" s="11"/>
      <c r="F50" s="12">
        <f>ROUND(D50*E50,2)</f>
        <v>0</v>
      </c>
    </row>
    <row r="51" spans="1:6" x14ac:dyDescent="0.15">
      <c r="A51" s="24" t="s">
        <v>8</v>
      </c>
      <c r="B51" s="44" t="s">
        <v>91</v>
      </c>
      <c r="C51" s="25"/>
      <c r="D51" s="25"/>
      <c r="E51" s="25"/>
      <c r="F51" s="26"/>
    </row>
    <row r="52" spans="1:6" x14ac:dyDescent="0.15">
      <c r="A52" s="7" t="s">
        <v>92</v>
      </c>
      <c r="B52" s="27" t="s">
        <v>93</v>
      </c>
      <c r="C52" s="9" t="s">
        <v>52</v>
      </c>
      <c r="D52" s="13">
        <v>100</v>
      </c>
      <c r="E52" s="11"/>
      <c r="F52" s="12">
        <f t="shared" ref="F52:F59" si="2">ROUND(D52*E52,2)</f>
        <v>0</v>
      </c>
    </row>
    <row r="53" spans="1:6" x14ac:dyDescent="0.15">
      <c r="A53" s="7" t="s">
        <v>94</v>
      </c>
      <c r="B53" s="27" t="s">
        <v>95</v>
      </c>
      <c r="C53" s="9" t="s">
        <v>52</v>
      </c>
      <c r="D53" s="13">
        <v>160</v>
      </c>
      <c r="E53" s="11"/>
      <c r="F53" s="12">
        <f t="shared" si="2"/>
        <v>0</v>
      </c>
    </row>
    <row r="54" spans="1:6" x14ac:dyDescent="0.15">
      <c r="A54" s="7" t="s">
        <v>96</v>
      </c>
      <c r="B54" s="27" t="s">
        <v>97</v>
      </c>
      <c r="C54" s="9" t="s">
        <v>52</v>
      </c>
      <c r="D54" s="13">
        <v>100</v>
      </c>
      <c r="E54" s="11"/>
      <c r="F54" s="12">
        <f t="shared" si="2"/>
        <v>0</v>
      </c>
    </row>
    <row r="55" spans="1:6" x14ac:dyDescent="0.15">
      <c r="A55" s="7" t="s">
        <v>98</v>
      </c>
      <c r="B55" s="27" t="s">
        <v>99</v>
      </c>
      <c r="C55" s="9" t="s">
        <v>52</v>
      </c>
      <c r="D55" s="13">
        <v>57</v>
      </c>
      <c r="E55" s="11"/>
      <c r="F55" s="12">
        <f t="shared" si="2"/>
        <v>0</v>
      </c>
    </row>
    <row r="56" spans="1:6" x14ac:dyDescent="0.15">
      <c r="A56" s="7" t="s">
        <v>100</v>
      </c>
      <c r="B56" s="8" t="s">
        <v>101</v>
      </c>
      <c r="C56" s="9" t="s">
        <v>102</v>
      </c>
      <c r="D56" s="13">
        <v>900</v>
      </c>
      <c r="E56" s="11"/>
      <c r="F56" s="12">
        <f t="shared" si="2"/>
        <v>0</v>
      </c>
    </row>
    <row r="57" spans="1:6" x14ac:dyDescent="0.15">
      <c r="A57" s="7" t="s">
        <v>103</v>
      </c>
      <c r="B57" s="8" t="s">
        <v>104</v>
      </c>
      <c r="C57" s="9" t="s">
        <v>45</v>
      </c>
      <c r="D57" s="13">
        <v>1900</v>
      </c>
      <c r="E57" s="11"/>
      <c r="F57" s="12">
        <f t="shared" si="2"/>
        <v>0</v>
      </c>
    </row>
    <row r="58" spans="1:6" x14ac:dyDescent="0.15">
      <c r="A58" s="7" t="s">
        <v>105</v>
      </c>
      <c r="B58" s="8" t="s">
        <v>106</v>
      </c>
      <c r="C58" s="9" t="s">
        <v>45</v>
      </c>
      <c r="D58" s="13">
        <v>2100</v>
      </c>
      <c r="E58" s="11"/>
      <c r="F58" s="12">
        <f t="shared" si="2"/>
        <v>0</v>
      </c>
    </row>
    <row r="59" spans="1:6" x14ac:dyDescent="0.15">
      <c r="A59" s="7" t="s">
        <v>107</v>
      </c>
      <c r="B59" s="8" t="s">
        <v>108</v>
      </c>
      <c r="C59" s="9" t="s">
        <v>45</v>
      </c>
      <c r="D59" s="13">
        <v>2200</v>
      </c>
      <c r="E59" s="11"/>
      <c r="F59" s="12">
        <f t="shared" si="2"/>
        <v>0</v>
      </c>
    </row>
    <row r="60" spans="1:6" x14ac:dyDescent="0.15">
      <c r="A60" s="24" t="s">
        <v>8</v>
      </c>
      <c r="B60" s="15" t="s">
        <v>109</v>
      </c>
      <c r="C60" s="25"/>
      <c r="D60" s="25"/>
      <c r="E60" s="25"/>
      <c r="F60" s="26"/>
    </row>
    <row r="61" spans="1:6" x14ac:dyDescent="0.15">
      <c r="A61" s="7" t="s">
        <v>110</v>
      </c>
      <c r="B61" s="27" t="s">
        <v>111</v>
      </c>
      <c r="C61" s="9" t="s">
        <v>102</v>
      </c>
      <c r="D61" s="13">
        <v>250</v>
      </c>
      <c r="E61" s="11"/>
      <c r="F61" s="12">
        <f>ROUND(D61*E61,2)</f>
        <v>0</v>
      </c>
    </row>
    <row r="62" spans="1:6" x14ac:dyDescent="0.15">
      <c r="A62" s="7" t="s">
        <v>112</v>
      </c>
      <c r="B62" s="27" t="s">
        <v>113</v>
      </c>
      <c r="C62" s="9" t="s">
        <v>102</v>
      </c>
      <c r="D62" s="13">
        <v>36</v>
      </c>
      <c r="E62" s="11"/>
      <c r="F62" s="12">
        <f>ROUND(D62*E62,2)</f>
        <v>0</v>
      </c>
    </row>
    <row r="63" spans="1:6" x14ac:dyDescent="0.15">
      <c r="A63" s="7" t="s">
        <v>114</v>
      </c>
      <c r="B63" s="27" t="s">
        <v>115</v>
      </c>
      <c r="C63" s="9" t="s">
        <v>102</v>
      </c>
      <c r="D63" s="13">
        <v>70</v>
      </c>
      <c r="E63" s="11"/>
      <c r="F63" s="12">
        <f>ROUND(D63*E63,2)</f>
        <v>0</v>
      </c>
    </row>
    <row r="64" spans="1:6" x14ac:dyDescent="0.15">
      <c r="A64" s="7" t="s">
        <v>116</v>
      </c>
      <c r="B64" s="8" t="s">
        <v>117</v>
      </c>
      <c r="C64" s="9" t="s">
        <v>45</v>
      </c>
      <c r="D64" s="13">
        <v>90</v>
      </c>
      <c r="E64" s="11"/>
      <c r="F64" s="12">
        <f>ROUND(D64*E64,2)</f>
        <v>0</v>
      </c>
    </row>
    <row r="65" spans="1:6" x14ac:dyDescent="0.15">
      <c r="A65" s="24" t="s">
        <v>8</v>
      </c>
      <c r="B65" s="44" t="s">
        <v>118</v>
      </c>
      <c r="C65" s="25"/>
      <c r="D65" s="25"/>
      <c r="E65" s="25"/>
      <c r="F65" s="26"/>
    </row>
    <row r="66" spans="1:6" x14ac:dyDescent="0.15">
      <c r="A66" s="7" t="s">
        <v>119</v>
      </c>
      <c r="B66" s="27" t="s">
        <v>120</v>
      </c>
      <c r="C66" s="9" t="s">
        <v>52</v>
      </c>
      <c r="D66" s="10">
        <v>700</v>
      </c>
      <c r="E66" s="11"/>
      <c r="F66" s="12">
        <f>ROUND(D66*E66,2)</f>
        <v>0</v>
      </c>
    </row>
    <row r="67" spans="1:6" x14ac:dyDescent="0.15">
      <c r="A67" s="7" t="s">
        <v>121</v>
      </c>
      <c r="B67" s="27" t="s">
        <v>122</v>
      </c>
      <c r="C67" s="9" t="s">
        <v>45</v>
      </c>
      <c r="D67" s="13">
        <v>24</v>
      </c>
      <c r="E67" s="11"/>
      <c r="F67" s="12">
        <f>ROUND(D67*E67,2)</f>
        <v>0</v>
      </c>
    </row>
    <row r="68" spans="1:6" x14ac:dyDescent="0.15">
      <c r="A68" s="7" t="s">
        <v>123</v>
      </c>
      <c r="B68" s="27" t="s">
        <v>124</v>
      </c>
      <c r="C68" s="9" t="s">
        <v>52</v>
      </c>
      <c r="D68" s="13">
        <v>12</v>
      </c>
      <c r="E68" s="11"/>
      <c r="F68" s="12">
        <f>ROUND(D68*E68,2)</f>
        <v>0</v>
      </c>
    </row>
    <row r="69" spans="1:6" x14ac:dyDescent="0.15">
      <c r="A69" s="7" t="s">
        <v>125</v>
      </c>
      <c r="B69" s="27" t="s">
        <v>126</v>
      </c>
      <c r="C69" s="9" t="s">
        <v>29</v>
      </c>
      <c r="D69" s="10">
        <v>1</v>
      </c>
      <c r="E69" s="11"/>
      <c r="F69" s="12">
        <f>ROUND(D69*E69,2)</f>
        <v>0</v>
      </c>
    </row>
    <row r="70" spans="1:6" x14ac:dyDescent="0.15">
      <c r="A70" s="7" t="s">
        <v>127</v>
      </c>
      <c r="B70" s="27" t="s">
        <v>128</v>
      </c>
      <c r="C70" s="9" t="s">
        <v>29</v>
      </c>
      <c r="D70" s="10">
        <v>30</v>
      </c>
      <c r="E70" s="11"/>
      <c r="F70" s="12">
        <f>ROUND(D70*E70,2)</f>
        <v>0</v>
      </c>
    </row>
    <row r="71" spans="1:6" x14ac:dyDescent="0.15">
      <c r="A71" s="24" t="s">
        <v>8</v>
      </c>
      <c r="B71" s="44" t="s">
        <v>129</v>
      </c>
      <c r="C71" s="25"/>
      <c r="D71" s="25"/>
      <c r="E71" s="25"/>
      <c r="F71" s="26"/>
    </row>
    <row r="72" spans="1:6" x14ac:dyDescent="0.15">
      <c r="A72" s="24" t="s">
        <v>8</v>
      </c>
      <c r="B72" s="45" t="s">
        <v>130</v>
      </c>
      <c r="C72" s="25"/>
      <c r="D72" s="25"/>
      <c r="E72" s="25"/>
      <c r="F72" s="26"/>
    </row>
    <row r="73" spans="1:6" x14ac:dyDescent="0.15">
      <c r="A73" s="7" t="s">
        <v>131</v>
      </c>
      <c r="B73" s="29" t="s">
        <v>132</v>
      </c>
      <c r="C73" s="9" t="s">
        <v>29</v>
      </c>
      <c r="D73" s="10">
        <v>4</v>
      </c>
      <c r="E73" s="11"/>
      <c r="F73" s="12">
        <f>ROUND(D73*E73,2)</f>
        <v>0</v>
      </c>
    </row>
    <row r="74" spans="1:6" x14ac:dyDescent="0.15">
      <c r="A74" s="7" t="s">
        <v>133</v>
      </c>
      <c r="B74" s="29" t="s">
        <v>134</v>
      </c>
      <c r="C74" s="9" t="s">
        <v>29</v>
      </c>
      <c r="D74" s="10">
        <v>7</v>
      </c>
      <c r="E74" s="11"/>
      <c r="F74" s="12">
        <f>ROUND(D74*E74,2)</f>
        <v>0</v>
      </c>
    </row>
    <row r="75" spans="1:6" x14ac:dyDescent="0.15">
      <c r="A75" s="7" t="s">
        <v>135</v>
      </c>
      <c r="B75" s="29" t="s">
        <v>136</v>
      </c>
      <c r="C75" s="9" t="s">
        <v>29</v>
      </c>
      <c r="D75" s="10">
        <v>8</v>
      </c>
      <c r="E75" s="11"/>
      <c r="F75" s="12">
        <f>ROUND(D75*E75,2)</f>
        <v>0</v>
      </c>
    </row>
    <row r="76" spans="1:6" x14ac:dyDescent="0.15">
      <c r="A76" s="24" t="s">
        <v>8</v>
      </c>
      <c r="B76" s="44" t="s">
        <v>137</v>
      </c>
      <c r="C76" s="25"/>
      <c r="D76" s="25"/>
      <c r="E76" s="25"/>
      <c r="F76" s="26"/>
    </row>
    <row r="77" spans="1:6" x14ac:dyDescent="0.15">
      <c r="A77" s="7" t="s">
        <v>138</v>
      </c>
      <c r="B77" s="27" t="s">
        <v>139</v>
      </c>
      <c r="C77" s="9" t="s">
        <v>29</v>
      </c>
      <c r="D77" s="10">
        <v>5</v>
      </c>
      <c r="E77" s="11"/>
      <c r="F77" s="12">
        <f>ROUND(D77*E77,2)</f>
        <v>0</v>
      </c>
    </row>
    <row r="78" spans="1:6" ht="21" x14ac:dyDescent="0.15">
      <c r="A78" s="7" t="s">
        <v>140</v>
      </c>
      <c r="B78" s="27" t="s">
        <v>141</v>
      </c>
      <c r="C78" s="9" t="s">
        <v>29</v>
      </c>
      <c r="D78" s="10">
        <v>5</v>
      </c>
      <c r="E78" s="11"/>
      <c r="F78" s="12">
        <f>ROUND(D78*E78,2)</f>
        <v>0</v>
      </c>
    </row>
    <row r="79" spans="1:6" ht="21" x14ac:dyDescent="0.15">
      <c r="A79" s="7" t="s">
        <v>142</v>
      </c>
      <c r="B79" s="27" t="s">
        <v>143</v>
      </c>
      <c r="C79" s="9" t="s">
        <v>12</v>
      </c>
      <c r="D79" s="13">
        <v>1</v>
      </c>
      <c r="E79" s="11"/>
      <c r="F79" s="12">
        <f>ROUND(D79*E79,2)</f>
        <v>0</v>
      </c>
    </row>
    <row r="80" spans="1:6" x14ac:dyDescent="0.15">
      <c r="A80" s="14" t="s">
        <v>144</v>
      </c>
      <c r="B80" s="30" t="s">
        <v>145</v>
      </c>
      <c r="C80" s="16" t="s">
        <v>12</v>
      </c>
      <c r="D80" s="28">
        <v>1</v>
      </c>
      <c r="E80" s="18"/>
      <c r="F80" s="19">
        <f>ROUND(D80*E80,2)</f>
        <v>0</v>
      </c>
    </row>
    <row r="81" spans="1:6" x14ac:dyDescent="0.15">
      <c r="A81" s="20"/>
      <c r="B81" s="53" t="s">
        <v>146</v>
      </c>
      <c r="C81" s="53"/>
      <c r="D81" s="53"/>
      <c r="E81" s="21" t="s">
        <v>31</v>
      </c>
      <c r="F81" s="22">
        <f>F45+F47+F48+F49+F50+F52+F53+F54+F55+F56+F57+F58+F59+F61+F62+F63+F64+F66+F67+F68+F69+F70+F73+F74+F75+F77+F78+F79+F80</f>
        <v>0</v>
      </c>
    </row>
    <row r="82" spans="1:6" x14ac:dyDescent="0.15">
      <c r="A82" s="23"/>
      <c r="B82" s="54"/>
      <c r="C82" s="54"/>
      <c r="D82" s="54"/>
      <c r="E82" s="54"/>
      <c r="F82" s="54"/>
    </row>
    <row r="83" spans="1:6" x14ac:dyDescent="0.15">
      <c r="A83" s="6" t="s">
        <v>8</v>
      </c>
      <c r="B83" s="52" t="s">
        <v>147</v>
      </c>
      <c r="C83" s="52"/>
      <c r="D83" s="52"/>
      <c r="E83" s="52"/>
      <c r="F83" s="52"/>
    </row>
    <row r="84" spans="1:6" x14ac:dyDescent="0.15">
      <c r="A84" s="24" t="s">
        <v>8</v>
      </c>
      <c r="B84" s="44" t="s">
        <v>148</v>
      </c>
      <c r="C84" s="25"/>
      <c r="D84" s="25"/>
      <c r="E84" s="25"/>
      <c r="F84" s="26"/>
    </row>
    <row r="85" spans="1:6" ht="21" x14ac:dyDescent="0.15">
      <c r="A85" s="7" t="s">
        <v>149</v>
      </c>
      <c r="B85" s="27" t="s">
        <v>150</v>
      </c>
      <c r="C85" s="9" t="s">
        <v>52</v>
      </c>
      <c r="D85" s="13">
        <v>65</v>
      </c>
      <c r="E85" s="11"/>
      <c r="F85" s="12">
        <f>ROUND(D85*E85,2)</f>
        <v>0</v>
      </c>
    </row>
    <row r="86" spans="1:6" x14ac:dyDescent="0.15">
      <c r="A86" s="7" t="s">
        <v>151</v>
      </c>
      <c r="B86" s="27" t="s">
        <v>152</v>
      </c>
      <c r="C86" s="9" t="s">
        <v>36</v>
      </c>
      <c r="D86" s="13">
        <v>2</v>
      </c>
      <c r="E86" s="11"/>
      <c r="F86" s="12">
        <f>ROUND(D86*E86,2)</f>
        <v>0</v>
      </c>
    </row>
    <row r="87" spans="1:6" x14ac:dyDescent="0.15">
      <c r="A87" s="24" t="s">
        <v>8</v>
      </c>
      <c r="B87" s="44" t="s">
        <v>153</v>
      </c>
      <c r="C87" s="25"/>
      <c r="D87" s="25"/>
      <c r="E87" s="25"/>
      <c r="F87" s="26"/>
    </row>
    <row r="88" spans="1:6" ht="21" x14ac:dyDescent="0.15">
      <c r="A88" s="7" t="s">
        <v>154</v>
      </c>
      <c r="B88" s="27" t="s">
        <v>155</v>
      </c>
      <c r="C88" s="9" t="s">
        <v>29</v>
      </c>
      <c r="D88" s="10">
        <v>3</v>
      </c>
      <c r="E88" s="11"/>
      <c r="F88" s="12">
        <f>ROUND(D88*E88,2)</f>
        <v>0</v>
      </c>
    </row>
    <row r="89" spans="1:6" x14ac:dyDescent="0.15">
      <c r="A89" s="24" t="s">
        <v>8</v>
      </c>
      <c r="B89" s="44" t="s">
        <v>156</v>
      </c>
      <c r="C89" s="25"/>
      <c r="D89" s="25"/>
      <c r="E89" s="25"/>
      <c r="F89" s="26"/>
    </row>
    <row r="90" spans="1:6" ht="21" x14ac:dyDescent="0.15">
      <c r="A90" s="7" t="s">
        <v>157</v>
      </c>
      <c r="B90" s="27" t="s">
        <v>158</v>
      </c>
      <c r="C90" s="9" t="s">
        <v>52</v>
      </c>
      <c r="D90" s="13">
        <v>65</v>
      </c>
      <c r="E90" s="11"/>
      <c r="F90" s="12">
        <f>ROUND(D90*E90,2)</f>
        <v>0</v>
      </c>
    </row>
    <row r="91" spans="1:6" x14ac:dyDescent="0.15">
      <c r="A91" s="7" t="s">
        <v>159</v>
      </c>
      <c r="B91" s="8" t="s">
        <v>160</v>
      </c>
      <c r="C91" s="9" t="s">
        <v>36</v>
      </c>
      <c r="D91" s="13">
        <v>40</v>
      </c>
      <c r="E91" s="11"/>
      <c r="F91" s="12">
        <f>ROUND(D91*E91,2)</f>
        <v>0</v>
      </c>
    </row>
    <row r="92" spans="1:6" x14ac:dyDescent="0.15">
      <c r="A92" s="24" t="s">
        <v>8</v>
      </c>
      <c r="B92" s="44" t="s">
        <v>239</v>
      </c>
      <c r="C92" s="25"/>
      <c r="D92" s="25"/>
      <c r="E92" s="25"/>
      <c r="F92" s="26"/>
    </row>
    <row r="93" spans="1:6" x14ac:dyDescent="0.15">
      <c r="A93" s="7" t="s">
        <v>161</v>
      </c>
      <c r="B93" s="27" t="s">
        <v>162</v>
      </c>
      <c r="C93" s="9" t="s">
        <v>52</v>
      </c>
      <c r="D93" s="13">
        <v>40</v>
      </c>
      <c r="E93" s="11"/>
      <c r="F93" s="12">
        <f>ROUND(D93*E93,2)</f>
        <v>0</v>
      </c>
    </row>
    <row r="94" spans="1:6" x14ac:dyDescent="0.15">
      <c r="A94" s="24" t="s">
        <v>8</v>
      </c>
      <c r="B94" s="44" t="s">
        <v>163</v>
      </c>
      <c r="C94" s="25"/>
      <c r="D94" s="25"/>
      <c r="E94" s="25"/>
      <c r="F94" s="26"/>
    </row>
    <row r="95" spans="1:6" x14ac:dyDescent="0.15">
      <c r="A95" s="7" t="s">
        <v>164</v>
      </c>
      <c r="B95" s="27" t="s">
        <v>165</v>
      </c>
      <c r="C95" s="9" t="s">
        <v>52</v>
      </c>
      <c r="D95" s="13">
        <v>25</v>
      </c>
      <c r="E95" s="11"/>
      <c r="F95" s="12">
        <f>ROUND(D95*E95,2)</f>
        <v>0</v>
      </c>
    </row>
    <row r="96" spans="1:6" x14ac:dyDescent="0.15">
      <c r="A96" s="7" t="s">
        <v>166</v>
      </c>
      <c r="B96" s="8" t="s">
        <v>167</v>
      </c>
      <c r="C96" s="9" t="s">
        <v>29</v>
      </c>
      <c r="D96" s="10">
        <v>3</v>
      </c>
      <c r="E96" s="11"/>
      <c r="F96" s="12">
        <f>ROUND(D96*E96,2)</f>
        <v>0</v>
      </c>
    </row>
    <row r="97" spans="1:6" x14ac:dyDescent="0.15">
      <c r="A97" s="7" t="s">
        <v>168</v>
      </c>
      <c r="B97" s="8" t="s">
        <v>169</v>
      </c>
      <c r="C97" s="9" t="s">
        <v>12</v>
      </c>
      <c r="D97" s="13">
        <v>3</v>
      </c>
      <c r="E97" s="11"/>
      <c r="F97" s="12">
        <f>ROUND(D97*E97,2)</f>
        <v>0</v>
      </c>
    </row>
    <row r="98" spans="1:6" x14ac:dyDescent="0.15">
      <c r="A98" s="24" t="s">
        <v>8</v>
      </c>
      <c r="B98" s="44" t="s">
        <v>170</v>
      </c>
      <c r="C98" s="25"/>
      <c r="D98" s="25"/>
      <c r="E98" s="25"/>
      <c r="F98" s="26"/>
    </row>
    <row r="99" spans="1:6" x14ac:dyDescent="0.15">
      <c r="A99" s="7" t="s">
        <v>171</v>
      </c>
      <c r="B99" s="27" t="s">
        <v>172</v>
      </c>
      <c r="C99" s="9" t="s">
        <v>29</v>
      </c>
      <c r="D99" s="10">
        <v>2</v>
      </c>
      <c r="E99" s="11"/>
      <c r="F99" s="12">
        <f>ROUND(D99*E99,2)</f>
        <v>0</v>
      </c>
    </row>
    <row r="100" spans="1:6" x14ac:dyDescent="0.15">
      <c r="A100" s="24" t="s">
        <v>8</v>
      </c>
      <c r="B100" s="44" t="s">
        <v>173</v>
      </c>
      <c r="C100" s="25"/>
      <c r="D100" s="25"/>
      <c r="E100" s="25"/>
      <c r="F100" s="26"/>
    </row>
    <row r="101" spans="1:6" x14ac:dyDescent="0.15">
      <c r="A101" s="24" t="s">
        <v>8</v>
      </c>
      <c r="B101" s="45" t="s">
        <v>174</v>
      </c>
      <c r="C101" s="25"/>
      <c r="D101" s="25"/>
      <c r="E101" s="25"/>
      <c r="F101" s="26"/>
    </row>
    <row r="102" spans="1:6" x14ac:dyDescent="0.15">
      <c r="A102" s="7" t="s">
        <v>175</v>
      </c>
      <c r="B102" s="29" t="s">
        <v>176</v>
      </c>
      <c r="C102" s="9" t="s">
        <v>29</v>
      </c>
      <c r="D102" s="10">
        <v>6</v>
      </c>
      <c r="E102" s="11"/>
      <c r="F102" s="12">
        <f>ROUND(D102*E102,2)</f>
        <v>0</v>
      </c>
    </row>
    <row r="103" spans="1:6" x14ac:dyDescent="0.15">
      <c r="A103" s="7" t="s">
        <v>177</v>
      </c>
      <c r="B103" s="8" t="s">
        <v>178</v>
      </c>
      <c r="C103" s="9" t="s">
        <v>29</v>
      </c>
      <c r="D103" s="10">
        <v>8</v>
      </c>
      <c r="E103" s="11"/>
      <c r="F103" s="12">
        <f>ROUND(D103*E103,2)</f>
        <v>0</v>
      </c>
    </row>
    <row r="104" spans="1:6" x14ac:dyDescent="0.15">
      <c r="A104" s="7" t="s">
        <v>179</v>
      </c>
      <c r="B104" s="8" t="s">
        <v>180</v>
      </c>
      <c r="C104" s="9" t="s">
        <v>52</v>
      </c>
      <c r="D104" s="13">
        <v>5</v>
      </c>
      <c r="E104" s="11"/>
      <c r="F104" s="12">
        <f>ROUND(D104*E104,2)</f>
        <v>0</v>
      </c>
    </row>
    <row r="105" spans="1:6" x14ac:dyDescent="0.15">
      <c r="A105" s="24" t="s">
        <v>8</v>
      </c>
      <c r="B105" s="15" t="s">
        <v>181</v>
      </c>
      <c r="C105" s="25"/>
      <c r="D105" s="25"/>
      <c r="E105" s="25"/>
      <c r="F105" s="26"/>
    </row>
    <row r="106" spans="1:6" x14ac:dyDescent="0.15">
      <c r="A106" s="7" t="s">
        <v>182</v>
      </c>
      <c r="B106" s="27" t="s">
        <v>183</v>
      </c>
      <c r="C106" s="9" t="s">
        <v>29</v>
      </c>
      <c r="D106" s="10">
        <v>3</v>
      </c>
      <c r="E106" s="11"/>
      <c r="F106" s="12">
        <f>ROUND(D106*E106,2)</f>
        <v>0</v>
      </c>
    </row>
    <row r="107" spans="1:6" x14ac:dyDescent="0.15">
      <c r="A107" s="7" t="s">
        <v>184</v>
      </c>
      <c r="B107" s="27" t="s">
        <v>185</v>
      </c>
      <c r="C107" s="9" t="s">
        <v>29</v>
      </c>
      <c r="D107" s="10">
        <v>3</v>
      </c>
      <c r="E107" s="11"/>
      <c r="F107" s="12">
        <f>ROUND(D107*E107,2)</f>
        <v>0</v>
      </c>
    </row>
    <row r="108" spans="1:6" x14ac:dyDescent="0.15">
      <c r="A108" s="24" t="s">
        <v>8</v>
      </c>
      <c r="B108" s="45" t="s">
        <v>186</v>
      </c>
      <c r="C108" s="25"/>
      <c r="D108" s="25"/>
      <c r="E108" s="25"/>
      <c r="F108" s="26"/>
    </row>
    <row r="109" spans="1:6" x14ac:dyDescent="0.15">
      <c r="A109" s="7" t="s">
        <v>187</v>
      </c>
      <c r="B109" s="29" t="s">
        <v>188</v>
      </c>
      <c r="C109" s="9" t="s">
        <v>29</v>
      </c>
      <c r="D109" s="10">
        <v>3</v>
      </c>
      <c r="E109" s="11"/>
      <c r="F109" s="12">
        <f>ROUND(D109*E109,2)</f>
        <v>0</v>
      </c>
    </row>
    <row r="110" spans="1:6" x14ac:dyDescent="0.15">
      <c r="A110" s="7" t="s">
        <v>189</v>
      </c>
      <c r="B110" s="27" t="s">
        <v>190</v>
      </c>
      <c r="C110" s="9" t="s">
        <v>29</v>
      </c>
      <c r="D110" s="10">
        <v>4</v>
      </c>
      <c r="E110" s="11"/>
      <c r="F110" s="12">
        <f>ROUND(D110*E110,2)</f>
        <v>0</v>
      </c>
    </row>
    <row r="111" spans="1:6" x14ac:dyDescent="0.15">
      <c r="A111" s="24" t="s">
        <v>8</v>
      </c>
      <c r="B111" s="44" t="s">
        <v>191</v>
      </c>
      <c r="C111" s="25"/>
      <c r="D111" s="25"/>
      <c r="E111" s="25"/>
      <c r="F111" s="26"/>
    </row>
    <row r="112" spans="1:6" x14ac:dyDescent="0.15">
      <c r="A112" s="14" t="s">
        <v>192</v>
      </c>
      <c r="B112" s="30" t="s">
        <v>193</v>
      </c>
      <c r="C112" s="16" t="s">
        <v>12</v>
      </c>
      <c r="D112" s="28">
        <v>1</v>
      </c>
      <c r="E112" s="18"/>
      <c r="F112" s="19">
        <f>ROUND(D112*E112,2)</f>
        <v>0</v>
      </c>
    </row>
    <row r="113" spans="1:6" x14ac:dyDescent="0.15">
      <c r="A113" s="20"/>
      <c r="B113" s="53" t="s">
        <v>194</v>
      </c>
      <c r="C113" s="53"/>
      <c r="D113" s="53"/>
      <c r="E113" s="21" t="s">
        <v>31</v>
      </c>
      <c r="F113" s="22">
        <f>F85+F86+F88+F90+F91+F93+F95+F96+F97+F99+F102+F103+F104+F106+F107+F109+F110+F112</f>
        <v>0</v>
      </c>
    </row>
    <row r="114" spans="1:6" x14ac:dyDescent="0.15">
      <c r="A114" s="23"/>
      <c r="B114" s="54"/>
      <c r="C114" s="54"/>
      <c r="D114" s="54"/>
      <c r="E114" s="54"/>
      <c r="F114" s="54"/>
    </row>
    <row r="115" spans="1:6" x14ac:dyDescent="0.15">
      <c r="A115" s="6" t="s">
        <v>8</v>
      </c>
      <c r="B115" s="56" t="s">
        <v>195</v>
      </c>
      <c r="C115" s="56"/>
      <c r="D115" s="56"/>
      <c r="E115" s="56"/>
      <c r="F115" s="56"/>
    </row>
    <row r="116" spans="1:6" x14ac:dyDescent="0.15">
      <c r="A116" s="7" t="s">
        <v>196</v>
      </c>
      <c r="B116" s="8" t="s">
        <v>197</v>
      </c>
      <c r="C116" s="9" t="s">
        <v>52</v>
      </c>
      <c r="D116" s="13">
        <v>75</v>
      </c>
      <c r="E116" s="11"/>
      <c r="F116" s="12">
        <f>ROUND(D116*E116,2)</f>
        <v>0</v>
      </c>
    </row>
    <row r="117" spans="1:6" x14ac:dyDescent="0.15">
      <c r="A117" s="7" t="s">
        <v>198</v>
      </c>
      <c r="B117" s="8" t="s">
        <v>160</v>
      </c>
      <c r="C117" s="9" t="s">
        <v>36</v>
      </c>
      <c r="D117" s="13">
        <v>30</v>
      </c>
      <c r="E117" s="11"/>
      <c r="F117" s="12">
        <f>ROUND(D117*E117,2)</f>
        <v>0</v>
      </c>
    </row>
    <row r="118" spans="1:6" x14ac:dyDescent="0.15">
      <c r="A118" s="24" t="s">
        <v>8</v>
      </c>
      <c r="B118" s="44" t="s">
        <v>199</v>
      </c>
      <c r="C118" s="25"/>
      <c r="D118" s="25"/>
      <c r="E118" s="25"/>
      <c r="F118" s="26"/>
    </row>
    <row r="119" spans="1:6" x14ac:dyDescent="0.15">
      <c r="A119" s="24" t="s">
        <v>8</v>
      </c>
      <c r="B119" s="45" t="s">
        <v>200</v>
      </c>
      <c r="C119" s="25"/>
      <c r="D119" s="25"/>
      <c r="E119" s="25"/>
      <c r="F119" s="26"/>
    </row>
    <row r="120" spans="1:6" x14ac:dyDescent="0.15">
      <c r="A120" s="7" t="s">
        <v>201</v>
      </c>
      <c r="B120" s="29" t="s">
        <v>202</v>
      </c>
      <c r="C120" s="9" t="s">
        <v>52</v>
      </c>
      <c r="D120" s="13">
        <v>80</v>
      </c>
      <c r="E120" s="11"/>
      <c r="F120" s="12">
        <f>ROUND(D120*E120,2)</f>
        <v>0</v>
      </c>
    </row>
    <row r="121" spans="1:6" x14ac:dyDescent="0.15">
      <c r="A121" s="7" t="s">
        <v>203</v>
      </c>
      <c r="B121" s="8" t="s">
        <v>204</v>
      </c>
      <c r="C121" s="9" t="s">
        <v>29</v>
      </c>
      <c r="D121" s="10">
        <v>1</v>
      </c>
      <c r="E121" s="11"/>
      <c r="F121" s="12">
        <f>ROUND(D121*E121,2)</f>
        <v>0</v>
      </c>
    </row>
    <row r="122" spans="1:6" x14ac:dyDescent="0.15">
      <c r="A122" s="7" t="s">
        <v>205</v>
      </c>
      <c r="B122" s="8" t="s">
        <v>206</v>
      </c>
      <c r="C122" s="9" t="s">
        <v>52</v>
      </c>
      <c r="D122" s="13">
        <v>85</v>
      </c>
      <c r="E122" s="11"/>
      <c r="F122" s="12">
        <f>ROUND(D122*E122,2)</f>
        <v>0</v>
      </c>
    </row>
    <row r="123" spans="1:6" x14ac:dyDescent="0.15">
      <c r="A123" s="14" t="s">
        <v>207</v>
      </c>
      <c r="B123" s="15" t="s">
        <v>208</v>
      </c>
      <c r="C123" s="16" t="s">
        <v>29</v>
      </c>
      <c r="D123" s="17">
        <v>3</v>
      </c>
      <c r="E123" s="18"/>
      <c r="F123" s="19">
        <f>ROUND(D123*E123,2)</f>
        <v>0</v>
      </c>
    </row>
    <row r="124" spans="1:6" x14ac:dyDescent="0.15">
      <c r="A124" s="20"/>
      <c r="B124" s="53" t="s">
        <v>209</v>
      </c>
      <c r="C124" s="53"/>
      <c r="D124" s="53"/>
      <c r="E124" s="21" t="s">
        <v>31</v>
      </c>
      <c r="F124" s="22">
        <f>F116+F117+F120+F121+F122+F123</f>
        <v>0</v>
      </c>
    </row>
    <row r="125" spans="1:6" x14ac:dyDescent="0.15">
      <c r="A125" s="23"/>
      <c r="B125" s="54"/>
      <c r="C125" s="54"/>
      <c r="D125" s="54"/>
      <c r="E125" s="54"/>
      <c r="F125" s="54"/>
    </row>
    <row r="126" spans="1:6" x14ac:dyDescent="0.15">
      <c r="A126" s="6" t="s">
        <v>8</v>
      </c>
      <c r="B126" s="52" t="s">
        <v>210</v>
      </c>
      <c r="C126" s="52"/>
      <c r="D126" s="52"/>
      <c r="E126" s="52"/>
      <c r="F126" s="52"/>
    </row>
    <row r="127" spans="1:6" x14ac:dyDescent="0.15">
      <c r="A127" s="7" t="s">
        <v>211</v>
      </c>
      <c r="B127" s="8" t="s">
        <v>148</v>
      </c>
      <c r="C127" s="9" t="s">
        <v>52</v>
      </c>
      <c r="D127" s="13">
        <v>125</v>
      </c>
      <c r="E127" s="11"/>
      <c r="F127" s="12">
        <f>ROUND(D127*E127,2)</f>
        <v>0</v>
      </c>
    </row>
    <row r="128" spans="1:6" x14ac:dyDescent="0.15">
      <c r="A128" s="24" t="s">
        <v>8</v>
      </c>
      <c r="B128" s="44" t="s">
        <v>212</v>
      </c>
      <c r="C128" s="25"/>
      <c r="D128" s="25"/>
      <c r="E128" s="25"/>
      <c r="F128" s="26"/>
    </row>
    <row r="129" spans="1:6" x14ac:dyDescent="0.15">
      <c r="A129" s="7" t="s">
        <v>213</v>
      </c>
      <c r="B129" s="27" t="s">
        <v>214</v>
      </c>
      <c r="C129" s="9" t="s">
        <v>52</v>
      </c>
      <c r="D129" s="13">
        <v>750</v>
      </c>
      <c r="E129" s="11"/>
      <c r="F129" s="12">
        <f>ROUND(D129*E129,2)</f>
        <v>0</v>
      </c>
    </row>
    <row r="130" spans="1:6" x14ac:dyDescent="0.15">
      <c r="A130" s="24" t="s">
        <v>8</v>
      </c>
      <c r="B130" s="44" t="s">
        <v>215</v>
      </c>
      <c r="C130" s="25"/>
      <c r="D130" s="25"/>
      <c r="E130" s="25"/>
      <c r="F130" s="26"/>
    </row>
    <row r="131" spans="1:6" x14ac:dyDescent="0.15">
      <c r="A131" s="7" t="s">
        <v>216</v>
      </c>
      <c r="B131" s="27" t="s">
        <v>217</v>
      </c>
      <c r="C131" s="9" t="s">
        <v>29</v>
      </c>
      <c r="D131" s="10">
        <v>2</v>
      </c>
      <c r="E131" s="11"/>
      <c r="F131" s="12">
        <f>ROUND(D131*E131,2)</f>
        <v>0</v>
      </c>
    </row>
    <row r="132" spans="1:6" x14ac:dyDescent="0.15">
      <c r="A132" s="14" t="s">
        <v>218</v>
      </c>
      <c r="B132" s="15" t="s">
        <v>160</v>
      </c>
      <c r="C132" s="16" t="s">
        <v>36</v>
      </c>
      <c r="D132" s="28">
        <v>40</v>
      </c>
      <c r="E132" s="18"/>
      <c r="F132" s="19">
        <f>ROUND(D132*E132,2)</f>
        <v>0</v>
      </c>
    </row>
    <row r="133" spans="1:6" x14ac:dyDescent="0.15">
      <c r="A133" s="20"/>
      <c r="B133" s="53" t="s">
        <v>219</v>
      </c>
      <c r="C133" s="53"/>
      <c r="D133" s="53"/>
      <c r="E133" s="21" t="s">
        <v>31</v>
      </c>
      <c r="F133" s="22">
        <f>F127+F129+F131+F132</f>
        <v>0</v>
      </c>
    </row>
    <row r="134" spans="1:6" x14ac:dyDescent="0.15">
      <c r="A134" s="23"/>
      <c r="B134" s="54"/>
      <c r="C134" s="54"/>
      <c r="D134" s="54"/>
      <c r="E134" s="54"/>
      <c r="F134" s="54"/>
    </row>
    <row r="135" spans="1:6" x14ac:dyDescent="0.15">
      <c r="A135" s="6" t="s">
        <v>8</v>
      </c>
      <c r="B135" s="52" t="s">
        <v>220</v>
      </c>
      <c r="C135" s="52"/>
      <c r="D135" s="52"/>
      <c r="E135" s="52"/>
      <c r="F135" s="52"/>
    </row>
    <row r="136" spans="1:6" x14ac:dyDescent="0.15">
      <c r="A136" s="7" t="s">
        <v>221</v>
      </c>
      <c r="B136" s="8" t="s">
        <v>222</v>
      </c>
      <c r="C136" s="9" t="s">
        <v>45</v>
      </c>
      <c r="D136" s="13">
        <v>180</v>
      </c>
      <c r="E136" s="11"/>
      <c r="F136" s="12">
        <f>ROUND(D136*E136,2)</f>
        <v>0</v>
      </c>
    </row>
    <row r="137" spans="1:6" x14ac:dyDescent="0.15">
      <c r="A137" s="24" t="s">
        <v>8</v>
      </c>
      <c r="B137" s="44" t="s">
        <v>223</v>
      </c>
      <c r="C137" s="25"/>
      <c r="D137" s="25"/>
      <c r="E137" s="25"/>
      <c r="F137" s="26"/>
    </row>
    <row r="138" spans="1:6" x14ac:dyDescent="0.15">
      <c r="A138" s="7" t="s">
        <v>224</v>
      </c>
      <c r="B138" s="27" t="s">
        <v>225</v>
      </c>
      <c r="C138" s="9" t="s">
        <v>45</v>
      </c>
      <c r="D138" s="13">
        <v>160</v>
      </c>
      <c r="E138" s="11"/>
      <c r="F138" s="12">
        <f>ROUND(D138*E138,2)</f>
        <v>0</v>
      </c>
    </row>
    <row r="139" spans="1:6" x14ac:dyDescent="0.15">
      <c r="A139" s="24" t="s">
        <v>8</v>
      </c>
      <c r="B139" s="44" t="s">
        <v>226</v>
      </c>
      <c r="C139" s="25"/>
      <c r="D139" s="25"/>
      <c r="E139" s="25"/>
      <c r="F139" s="26"/>
    </row>
    <row r="140" spans="1:6" x14ac:dyDescent="0.15">
      <c r="A140" s="7" t="s">
        <v>227</v>
      </c>
      <c r="B140" s="27" t="s">
        <v>228</v>
      </c>
      <c r="C140" s="9" t="s">
        <v>45</v>
      </c>
      <c r="D140" s="13">
        <v>160</v>
      </c>
      <c r="E140" s="11"/>
      <c r="F140" s="12">
        <f>ROUND(D140*E140,2)</f>
        <v>0</v>
      </c>
    </row>
    <row r="141" spans="1:6" x14ac:dyDescent="0.15">
      <c r="A141" s="7" t="s">
        <v>229</v>
      </c>
      <c r="B141" s="8" t="s">
        <v>230</v>
      </c>
      <c r="C141" s="9" t="s">
        <v>45</v>
      </c>
      <c r="D141" s="13">
        <v>1100</v>
      </c>
      <c r="E141" s="11"/>
      <c r="F141" s="12">
        <f>ROUND(D141*E141,2)</f>
        <v>0</v>
      </c>
    </row>
    <row r="142" spans="1:6" x14ac:dyDescent="0.15">
      <c r="A142" s="14" t="s">
        <v>231</v>
      </c>
      <c r="B142" s="15" t="s">
        <v>232</v>
      </c>
      <c r="C142" s="16" t="s">
        <v>45</v>
      </c>
      <c r="D142" s="28">
        <v>1100</v>
      </c>
      <c r="E142" s="18"/>
      <c r="F142" s="19">
        <f>ROUND(D142*E142,2)</f>
        <v>0</v>
      </c>
    </row>
    <row r="143" spans="1:6" x14ac:dyDescent="0.15">
      <c r="A143" s="20"/>
      <c r="B143" s="53" t="s">
        <v>233</v>
      </c>
      <c r="C143" s="53"/>
      <c r="D143" s="53"/>
      <c r="E143" s="21" t="s">
        <v>31</v>
      </c>
      <c r="F143" s="22">
        <f>F136+F138+F140+F141+F142</f>
        <v>0</v>
      </c>
    </row>
    <row r="144" spans="1:6" ht="11.25" thickBot="1" x14ac:dyDescent="0.2">
      <c r="A144" s="31"/>
      <c r="B144" s="55"/>
      <c r="C144" s="55"/>
      <c r="D144" s="55"/>
      <c r="E144" s="55"/>
      <c r="F144" s="55"/>
    </row>
    <row r="146" spans="1:6" ht="11.25" thickBot="1" x14ac:dyDescent="0.2">
      <c r="A146" s="49" t="s">
        <v>234</v>
      </c>
      <c r="B146" s="49"/>
      <c r="C146" s="49"/>
      <c r="D146" s="49"/>
      <c r="E146" s="49"/>
      <c r="F146" s="49"/>
    </row>
    <row r="147" spans="1:6" ht="21" x14ac:dyDescent="0.15">
      <c r="A147" s="2" t="s">
        <v>2</v>
      </c>
      <c r="B147" s="50" t="s">
        <v>3</v>
      </c>
      <c r="C147" s="50"/>
      <c r="D147" s="4" t="s">
        <v>235</v>
      </c>
      <c r="E147" s="4" t="s">
        <v>236</v>
      </c>
      <c r="F147" s="5" t="s">
        <v>237</v>
      </c>
    </row>
    <row r="148" spans="1:6" x14ac:dyDescent="0.15">
      <c r="A148" s="32"/>
      <c r="B148" s="51" t="s">
        <v>9</v>
      </c>
      <c r="C148" s="51"/>
      <c r="D148" s="33">
        <f>F17</f>
        <v>0</v>
      </c>
      <c r="E148" s="33">
        <f t="shared" ref="E148:E155" si="3">(20/100)*D148</f>
        <v>0</v>
      </c>
      <c r="F148" s="34">
        <f t="shared" ref="F148:F155" si="4">(1+(20/100))*D148</f>
        <v>0</v>
      </c>
    </row>
    <row r="149" spans="1:6" x14ac:dyDescent="0.15">
      <c r="A149" s="35"/>
      <c r="B149" s="46" t="s">
        <v>32</v>
      </c>
      <c r="C149" s="46"/>
      <c r="D149" s="36">
        <f>F42</f>
        <v>0</v>
      </c>
      <c r="E149" s="36">
        <f t="shared" si="3"/>
        <v>0</v>
      </c>
      <c r="F149" s="37">
        <f t="shared" si="4"/>
        <v>0</v>
      </c>
    </row>
    <row r="150" spans="1:6" x14ac:dyDescent="0.15">
      <c r="A150" s="35"/>
      <c r="B150" s="46" t="s">
        <v>79</v>
      </c>
      <c r="C150" s="46"/>
      <c r="D150" s="36">
        <f>F81</f>
        <v>0</v>
      </c>
      <c r="E150" s="36">
        <f t="shared" si="3"/>
        <v>0</v>
      </c>
      <c r="F150" s="37">
        <f t="shared" si="4"/>
        <v>0</v>
      </c>
    </row>
    <row r="151" spans="1:6" x14ac:dyDescent="0.15">
      <c r="A151" s="35"/>
      <c r="B151" s="46" t="s">
        <v>147</v>
      </c>
      <c r="C151" s="46"/>
      <c r="D151" s="36">
        <f>F113</f>
        <v>0</v>
      </c>
      <c r="E151" s="36">
        <f t="shared" si="3"/>
        <v>0</v>
      </c>
      <c r="F151" s="37">
        <f t="shared" si="4"/>
        <v>0</v>
      </c>
    </row>
    <row r="152" spans="1:6" x14ac:dyDescent="0.15">
      <c r="A152" s="35"/>
      <c r="B152" s="46" t="s">
        <v>195</v>
      </c>
      <c r="C152" s="46"/>
      <c r="D152" s="36">
        <f>F124</f>
        <v>0</v>
      </c>
      <c r="E152" s="36">
        <f t="shared" si="3"/>
        <v>0</v>
      </c>
      <c r="F152" s="37">
        <f t="shared" si="4"/>
        <v>0</v>
      </c>
    </row>
    <row r="153" spans="1:6" x14ac:dyDescent="0.15">
      <c r="A153" s="35"/>
      <c r="B153" s="46" t="s">
        <v>210</v>
      </c>
      <c r="C153" s="46"/>
      <c r="D153" s="36">
        <f>F133</f>
        <v>0</v>
      </c>
      <c r="E153" s="36">
        <f t="shared" si="3"/>
        <v>0</v>
      </c>
      <c r="F153" s="37">
        <f t="shared" si="4"/>
        <v>0</v>
      </c>
    </row>
    <row r="154" spans="1:6" ht="11.25" thickBot="1" x14ac:dyDescent="0.2">
      <c r="A154" s="35"/>
      <c r="B154" s="46" t="s">
        <v>220</v>
      </c>
      <c r="C154" s="46"/>
      <c r="D154" s="36">
        <f>F143</f>
        <v>0</v>
      </c>
      <c r="E154" s="36">
        <f t="shared" si="3"/>
        <v>0</v>
      </c>
      <c r="F154" s="37">
        <f t="shared" si="4"/>
        <v>0</v>
      </c>
    </row>
    <row r="155" spans="1:6" x14ac:dyDescent="0.15">
      <c r="A155" s="38"/>
      <c r="B155" s="47" t="s">
        <v>238</v>
      </c>
      <c r="C155" s="47"/>
      <c r="D155" s="39">
        <f>F17+F42+F81+F113+F124+F133+F143</f>
        <v>0</v>
      </c>
      <c r="E155" s="40">
        <f t="shared" si="3"/>
        <v>0</v>
      </c>
      <c r="F155" s="41">
        <f t="shared" si="4"/>
        <v>0</v>
      </c>
    </row>
    <row r="156" spans="1:6" ht="11.25" thickBot="1" x14ac:dyDescent="0.2">
      <c r="A156" s="31"/>
      <c r="B156" s="48"/>
      <c r="C156" s="48"/>
      <c r="D156" s="42"/>
      <c r="E156" s="42"/>
      <c r="F156" s="43"/>
    </row>
  </sheetData>
  <mergeCells count="37">
    <mergeCell ref="B18:F18"/>
    <mergeCell ref="A4:D4"/>
    <mergeCell ref="A5:D5"/>
    <mergeCell ref="E3:F5"/>
    <mergeCell ref="A1:F1"/>
    <mergeCell ref="A3:D3"/>
    <mergeCell ref="B7:F7"/>
    <mergeCell ref="B17:D17"/>
    <mergeCell ref="B125:F125"/>
    <mergeCell ref="B19:F19"/>
    <mergeCell ref="B42:D42"/>
    <mergeCell ref="B43:F43"/>
    <mergeCell ref="B44:F44"/>
    <mergeCell ref="B81:D81"/>
    <mergeCell ref="B82:F82"/>
    <mergeCell ref="B83:F83"/>
    <mergeCell ref="B113:D113"/>
    <mergeCell ref="B114:F114"/>
    <mergeCell ref="B115:F115"/>
    <mergeCell ref="B124:D124"/>
    <mergeCell ref="B151:C151"/>
    <mergeCell ref="B126:F126"/>
    <mergeCell ref="B133:D133"/>
    <mergeCell ref="B134:F134"/>
    <mergeCell ref="B135:F135"/>
    <mergeCell ref="B143:D143"/>
    <mergeCell ref="B144:F144"/>
    <mergeCell ref="A146:F146"/>
    <mergeCell ref="B147:C147"/>
    <mergeCell ref="B148:C148"/>
    <mergeCell ref="B149:C149"/>
    <mergeCell ref="B150:C150"/>
    <mergeCell ref="B152:C152"/>
    <mergeCell ref="B153:C153"/>
    <mergeCell ref="B154:C154"/>
    <mergeCell ref="B155:C155"/>
    <mergeCell ref="B156:C156"/>
  </mergeCells>
  <pageMargins left="0.79365079365079361" right="0.59523809523809523" top="0.59523809523809523" bottom="0.59523809523809523" header="0.3968253968253968" footer="0.3968253968253968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60E30-E75D-4A9B-B4F9-1B0C80AC2311}">
  <dimension ref="A1"/>
  <sheetViews>
    <sheetView showGridLines="0" workbookViewId="0"/>
  </sheetViews>
  <sheetFormatPr baseColWidth="10" defaultRowHeight="11.25" x14ac:dyDescent="0.15"/>
  <sheetData/>
  <pageMargins left="0.79365079365079361" right="0.59523809523809523" top="0.59523809523809523" bottom="0.59523809523809523" header="0.3968253968253968" footer="0.3968253968253968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VEYRAT</dc:creator>
  <cp:lastModifiedBy>Thierry VEYRAT</cp:lastModifiedBy>
  <dcterms:created xsi:type="dcterms:W3CDTF">2024-10-10T14:46:39Z</dcterms:created>
  <dcterms:modified xsi:type="dcterms:W3CDTF">2024-10-11T11:50:51Z</dcterms:modified>
</cp:coreProperties>
</file>